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00" windowHeight="10260" firstSheet="6" activeTab="9"/>
  </bookViews>
  <sheets>
    <sheet name="社保基金预算封面" sheetId="1" r:id="rId1"/>
    <sheet name="预算目录" sheetId="2" r:id="rId2"/>
    <sheet name="预算总表" sheetId="3" r:id="rId3"/>
    <sheet name="企业职工基本养老收支预算表" sheetId="4" r:id="rId4"/>
    <sheet name="城乡居民基本养老收支预算表" sheetId="5" r:id="rId5"/>
    <sheet name="机关事业单位基本养老收支预算表" sheetId="6" r:id="rId6"/>
    <sheet name="职工基本医疗收支预算表" sheetId="7" r:id="rId7"/>
    <sheet name="城乡居民基本医疗收支预算表" sheetId="8" r:id="rId8"/>
    <sheet name="工伤保险基金收支预算表" sheetId="9" r:id="rId9"/>
    <sheet name="失业保险基金收支预算表" sheetId="10" r:id="rId10"/>
    <sheet name="基本养老基础资料表" sheetId="11" r:id="rId11"/>
    <sheet name="基本医疗基础资料表" sheetId="12" r:id="rId12"/>
    <sheet name="失业工伤基础资料表" sheetId="13" r:id="rId13"/>
    <sheet name="Sheet14" sheetId="14" r:id="rId14"/>
    <sheet name="Sheet15" sheetId="15" r:id="rId15"/>
  </sheets>
  <calcPr calcId="144525"/>
</workbook>
</file>

<file path=xl/sharedStrings.xml><?xml version="1.0" encoding="utf-8"?>
<sst xmlns="http://schemas.openxmlformats.org/spreadsheetml/2006/main" count="290">
  <si>
    <t>附件1</t>
  </si>
  <si>
    <t xml:space="preserve">    2021 年 社 会 保 险 基 金 预 算</t>
  </si>
  <si>
    <t>批准日期：</t>
  </si>
  <si>
    <t>年</t>
  </si>
  <si>
    <t>月</t>
  </si>
  <si>
    <t>日</t>
  </si>
  <si>
    <t xml:space="preserve">                </t>
  </si>
  <si>
    <t>财政厅（局）：</t>
  </si>
  <si>
    <t>人力资源社会保障厅（局）：</t>
  </si>
  <si>
    <t>医疗保障局：</t>
  </si>
  <si>
    <t>报送日期：</t>
  </si>
  <si>
    <t xml:space="preserve"> 日</t>
  </si>
  <si>
    <t xml:space="preserve">                 </t>
  </si>
  <si>
    <t>税务局：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</si>
  <si>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</si>
  <si>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</si>
  <si>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</si>
  <si>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</si>
  <si>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</si>
  <si>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</si>
  <si>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</si>
  <si>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</si>
  <si>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一、2021年社会保险基金收支预算总表...........................................................</t>
  </si>
  <si>
    <t>社预01表</t>
  </si>
  <si>
    <t>二、2021年企业职工基本养老保险基金收支预算表.........................................................</t>
  </si>
  <si>
    <t>社预02表</t>
  </si>
  <si>
    <t>三、2021年城乡居民基本养老保险基金收支预算表.........................................................</t>
  </si>
  <si>
    <t>社预03表</t>
  </si>
  <si>
    <t>四、2021年机关事业单位基本养老保险基金收支预算表...................................................</t>
  </si>
  <si>
    <t>社预04表</t>
  </si>
  <si>
    <t>五、2021年职工基本医疗保险(含生育保险)基金收支预算表.........................................................</t>
  </si>
  <si>
    <t>社预05表</t>
  </si>
  <si>
    <t>六、2021年城乡居民基本医疗保险基金收支预算表...................................................</t>
  </si>
  <si>
    <t>社预06表</t>
  </si>
  <si>
    <t>七、2021年工伤保险基金收支预算表...............................................</t>
  </si>
  <si>
    <t>社预07表</t>
  </si>
  <si>
    <t>八、2021年失业保险基金收支预算表.....................................................</t>
  </si>
  <si>
    <t>社预08表</t>
  </si>
  <si>
    <t>九、2021年基本养老保险基础资料表.....................................................</t>
  </si>
  <si>
    <t>社预附01表</t>
  </si>
  <si>
    <t>十、2021年基本医疗保险基础资料表.....................................................</t>
  </si>
  <si>
    <t>社预附02表</t>
  </si>
  <si>
    <t>十一、2021年失业保险、工伤保险基础资料表.....................................................</t>
  </si>
  <si>
    <t>社预附03表</t>
  </si>
  <si>
    <t>2021年社会保险基金收支预算总表</t>
  </si>
  <si>
    <t>绥芬河市</t>
  </si>
  <si>
    <t>单位：元</t>
  </si>
  <si>
    <t>项        目</t>
  </si>
  <si>
    <t>合计</t>
  </si>
  <si>
    <t xml:space="preserve">企业职工基本
养老保险基金
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</si>
  <si>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</si>
  <si>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</si>
  <si>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</si>
  <si>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</si>
  <si>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</si>
  <si>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</si>
  <si>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</si>
  <si>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</si>
  <si>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</si>
  <si>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</si>
  <si>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</si>
  <si>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</si>
  <si>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</si>
  <si>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7.中央调剂资金收入（省级专用）</t>
  </si>
  <si>
    <t xml:space="preserve">         8.中央调剂基金收入（中央专用)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</si>
  <si>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</si>
  <si>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</si>
  <si>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</si>
  <si>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</si>
  <si>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4.中央调剂基金支出（中央专用）</t>
  </si>
  <si>
    <t xml:space="preserve">         5.中央调剂资金支出（省级专用）</t>
  </si>
  <si>
    <t>三、本年收支结余</t>
  </si>
  <si>
    <t>四、年末滚存结余</t>
  </si>
  <si>
    <t>第 1 页</t>
  </si>
  <si>
    <t>2021年企业职工基本养老保险基金收支预算表</t>
  </si>
  <si>
    <t>2020年执行数</t>
  </si>
  <si>
    <t>2021年预算数</t>
  </si>
  <si>
    <t>一、基本养老保险费收入</t>
  </si>
  <si>
    <t>一、基本养老金支出</t>
  </si>
  <si>
    <t>二、财政补贴收入</t>
  </si>
  <si>
    <t xml:space="preserve">    其中：离休金支出</t>
  </si>
  <si>
    <t xml:space="preserve">    其中：地方财政补贴</t>
  </si>
  <si>
    <t>二、医疗补助金支出</t>
  </si>
  <si>
    <t>三、利息收入</t>
  </si>
  <si>
    <t>三、丧葬补助金和抚恤金支出</t>
  </si>
  <si>
    <t>四、委托投资收益</t>
  </si>
  <si>
    <t>四、转移支出</t>
  </si>
  <si>
    <t>五、转移收入</t>
  </si>
  <si>
    <t>五、其他支出</t>
  </si>
  <si>
    <t>六、其他收入</t>
  </si>
  <si>
    <t>×</t>
  </si>
  <si>
    <t xml:space="preserve">    其中：滞纳金</t>
  </si>
  <si>
    <t>七、本年收入小计</t>
  </si>
  <si>
    <t>六、本年支出小计</t>
  </si>
  <si>
    <t>八、上级补助收入</t>
  </si>
  <si>
    <t>七、补助下级支出</t>
  </si>
  <si>
    <t xml:space="preserve">    其中：中央调剂资金
          收入(省级专用)</t>
  </si>
  <si>
    <t xml:space="preserve">    其中：中央调剂基金
         支出(中央专用)</t>
  </si>
  <si>
    <t>九、下级上解收入</t>
  </si>
  <si>
    <t>八、上解上级支出</t>
  </si>
  <si>
    <t xml:space="preserve">    其中：中央调剂基金
          收入(中央专用)</t>
  </si>
  <si>
    <t xml:space="preserve">    其中：中央调剂资金
          支出(省级专用)</t>
  </si>
  <si>
    <t>十、本年收入合计</t>
  </si>
  <si>
    <t>九、本年支出合计</t>
  </si>
  <si>
    <t>十、本年收支结余</t>
  </si>
  <si>
    <t>十一、上年结余</t>
  </si>
  <si>
    <t>十一、年末滚存结余</t>
  </si>
  <si>
    <t>总        计</t>
  </si>
  <si>
    <t>第 2 页</t>
  </si>
  <si>
    <t>2021年城乡居民基本养老保险基金收支预算表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</si>
  <si>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</si>
  <si>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</si>
  <si>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</si>
  <si>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</si>
  <si>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三、丧葬补助金支出</t>
  </si>
  <si>
    <t xml:space="preserve">    其中：财政对基础养老金的补贴</t>
  </si>
  <si>
    <t xml:space="preserve">          财政对个人缴费的补贴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</si>
  <si>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</si>
  <si>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</si>
  <si>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</si>
  <si>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</si>
  <si>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</si>
  <si>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</si>
  <si>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九、上级补助收入</t>
  </si>
  <si>
    <t>十、下级上解收入</t>
  </si>
  <si>
    <t>十一、本年收入合计</t>
  </si>
  <si>
    <t>十二、上年结余</t>
  </si>
  <si>
    <t>第 3 页</t>
  </si>
  <si>
    <t>2021年机关事业单位基本养老保险基金收支预算表</t>
  </si>
  <si>
    <t>二、转移支出</t>
  </si>
  <si>
    <t>三、其他支出</t>
  </si>
  <si>
    <t>四、转移收入</t>
  </si>
  <si>
    <t>五、其他收入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</si>
  <si>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</si>
  <si>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</si>
  <si>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</si>
  <si>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</si>
  <si>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</si>
  <si>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</si>
  <si>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</si>
  <si>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</si>
  <si>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</si>
  <si>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</si>
  <si>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</si>
  <si>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</si>
  <si>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2021年职工基本医疗保险(含生育保险)基金收支预算表</t>
  </si>
  <si>
    <t>小计</t>
  </si>
  <si>
    <t>基本医疗保险统筹基金(含单建统筹）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</si>
  <si>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</si>
  <si>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</si>
  <si>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</si>
  <si>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</si>
  <si>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>一、基本医疗保险待遇支出</t>
  </si>
  <si>
    <t xml:space="preserve">    其中: 住院费用支出</t>
  </si>
  <si>
    <t>　  　 　 门诊费用支出</t>
  </si>
  <si>
    <t xml:space="preserve">          生育医疗费用支出</t>
  </si>
  <si>
    <t xml:space="preserve">          生育津贴支出</t>
  </si>
  <si>
    <t>第 5 页</t>
  </si>
  <si>
    <t>2021年城乡居民基本医疗保险基金收支预算表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</si>
  <si>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</si>
  <si>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</si>
  <si>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</si>
  <si>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</si>
  <si>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</si>
  <si>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</si>
  <si>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</si>
  <si>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</si>
  <si>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</si>
  <si>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</si>
  <si>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</si>
  <si>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</si>
  <si>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</si>
  <si>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>第 6 页</t>
  </si>
  <si>
    <t>2021年工伤保险基金收支预算表</t>
  </si>
  <si>
    <t>一、工伤保险费收入</t>
  </si>
  <si>
    <t>一、工伤保险待遇支出</t>
  </si>
  <si>
    <t>　　其中：医疗待遇支出</t>
  </si>
  <si>
    <t>二、劳动能力鉴定支出</t>
  </si>
  <si>
    <t>三、工伤预防费用支出</t>
  </si>
  <si>
    <t>四、其他支出</t>
  </si>
  <si>
    <t>五、本年支出小计</t>
  </si>
  <si>
    <t>六、补助下级支出</t>
  </si>
  <si>
    <t>七、上解上级支出</t>
  </si>
  <si>
    <t>八、本年支出合计</t>
  </si>
  <si>
    <t>九、本年收支结余</t>
  </si>
  <si>
    <t>十、年末滚存结余</t>
  </si>
  <si>
    <t>第 7 页</t>
  </si>
  <si>
    <t>2021年失业保险基金收支预算表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</si>
  <si>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</si>
  <si>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</si>
  <si>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</si>
  <si>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</si>
  <si>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</si>
  <si>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六、稳定岗位补贴支出</t>
  </si>
  <si>
    <t>七、技能提升补贴支出</t>
  </si>
  <si>
    <t>八、转移支出</t>
  </si>
  <si>
    <t>九、其他支出</t>
  </si>
  <si>
    <t xml:space="preserve">    其中：失业补助金支出</t>
  </si>
  <si>
    <t xml:space="preserve">          临时生活补助支出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</si>
  <si>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</si>
  <si>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</si>
  <si>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</si>
  <si>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</si>
  <si>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</si>
  <si>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</si>
  <si>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</si>
  <si>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2021年基本养老保险基础资料表</t>
  </si>
  <si>
    <t>单位</t>
  </si>
  <si>
    <t>一、企业职工基本养老保险</t>
  </si>
  <si>
    <t xml:space="preserve">       (1)上年末累计欠费</t>
  </si>
  <si>
    <t>元</t>
  </si>
  <si>
    <t xml:space="preserve">   (一)参保人数</t>
  </si>
  <si>
    <t>人</t>
  </si>
  <si>
    <t xml:space="preserve">       (2)本年补缴以前年度欠费</t>
  </si>
  <si>
    <t>　     1.在职职工</t>
  </si>
  <si>
    <t xml:space="preserve">       (3)本年新增欠费</t>
  </si>
  <si>
    <t xml:space="preserve">元
</t>
  </si>
  <si>
    <t xml:space="preserve">         其中：个人身份参保</t>
  </si>
  <si>
    <t xml:space="preserve">       (4)年末累计欠费</t>
  </si>
  <si>
    <t>　   　2.离休人员</t>
  </si>
  <si>
    <t xml:space="preserve">     3.本年预缴以后年度基本养老保险费</t>
  </si>
  <si>
    <t xml:space="preserve">       3.退休、退职人员</t>
  </si>
  <si>
    <t xml:space="preserve">     4.一次性补缴以前年度基本养老保险费</t>
  </si>
  <si>
    <t xml:space="preserve">        (1)当年新增退休退职人员</t>
  </si>
  <si>
    <t>二、城乡居民基本养老保险</t>
  </si>
  <si>
    <t xml:space="preserve"> 　     (2)当年死亡退休退职人员</t>
  </si>
  <si>
    <t xml:space="preserve">   (一)16－59周岁参保缴费人数</t>
  </si>
  <si>
    <t xml:space="preserve">   (二)缴费人数</t>
  </si>
  <si>
    <t xml:space="preserve">   (二)实际领取待遇人员</t>
  </si>
  <si>
    <t xml:space="preserve">       其中：个人身份缴费</t>
  </si>
  <si>
    <t xml:space="preserve">   (三)人均缴费水平</t>
  </si>
  <si>
    <t>元/年</t>
  </si>
  <si>
    <t xml:space="preserve">   (三)缴费基数总额</t>
  </si>
  <si>
    <t xml:space="preserve">   (四)人均财政对缴费补贴水平</t>
  </si>
  <si>
    <t>　　   1.单位</t>
  </si>
  <si>
    <t>三、机关事业单位基本养老保险</t>
  </si>
  <si>
    <t>　   　2.个人</t>
  </si>
  <si>
    <t xml:space="preserve">         其中：个人身份缴费基数总额</t>
  </si>
  <si>
    <t>　      1.在职职工</t>
  </si>
  <si>
    <t xml:space="preserve">   (四)缴费费率</t>
  </si>
  <si>
    <t>%</t>
  </si>
  <si>
    <t>　    　2.退休、退职人员</t>
  </si>
  <si>
    <t xml:space="preserve">       1.单位缴费费率</t>
  </si>
  <si>
    <t xml:space="preserve">       2.职工个人缴费费率</t>
  </si>
  <si>
    <t xml:space="preserve">       3.以个人身份参保缴费费率</t>
  </si>
  <si>
    <t xml:space="preserve">   　　1.单位</t>
  </si>
  <si>
    <t xml:space="preserve">   (五)人均缴费工资基数</t>
  </si>
  <si>
    <t xml:space="preserve">   (六)保险费缴纳情况</t>
  </si>
  <si>
    <t xml:space="preserve">       1.缴纳当年基本养老保险费</t>
  </si>
  <si>
    <t xml:space="preserve">       2.欠费情况</t>
  </si>
  <si>
    <t>四、统筹地区职工平均工资</t>
  </si>
  <si>
    <t>第 9 页</t>
  </si>
  <si>
    <t>2021年基本医疗保险基础资料表</t>
  </si>
  <si>
    <t>一、职工基本医疗保险</t>
  </si>
  <si>
    <t xml:space="preserve">        (1)上年末累计欠费</t>
  </si>
  <si>
    <t xml:space="preserve">        (2)本年补缴以前年度欠费</t>
  </si>
  <si>
    <t xml:space="preserve">       1.在职职工</t>
  </si>
  <si>
    <t xml:space="preserve">        (3)本年新增欠费</t>
  </si>
  <si>
    <t xml:space="preserve">       2.退休人员</t>
  </si>
  <si>
    <t xml:space="preserve">        (4)年末累计欠费</t>
  </si>
  <si>
    <t xml:space="preserve">       3.本年预缴以后年度基本医疗保险费</t>
  </si>
  <si>
    <t xml:space="preserve">       4.一次性补缴以前年度基本医疗保险费</t>
  </si>
  <si>
    <t xml:space="preserve">       1.单位</t>
  </si>
  <si>
    <t>二、城乡居民基本医疗保险</t>
  </si>
  <si>
    <t xml:space="preserve">       2.个人</t>
  </si>
  <si>
    <t xml:space="preserve">   (一)参保缴费年末人数</t>
  </si>
  <si>
    <t xml:space="preserve">   (二)缴费标准</t>
  </si>
  <si>
    <t xml:space="preserve">       其中：个人缴费标准</t>
  </si>
  <si>
    <t xml:space="preserve">       2.个人缴费费率</t>
  </si>
  <si>
    <t xml:space="preserve">             财政补贴标准</t>
  </si>
  <si>
    <t xml:space="preserve">   (三)大病保险情况</t>
  </si>
  <si>
    <t xml:space="preserve">      1.覆盖人数</t>
  </si>
  <si>
    <t xml:space="preserve">       1.缴纳当年基本医疗保险费</t>
  </si>
  <si>
    <t xml:space="preserve">      2.筹资标准</t>
  </si>
  <si>
    <t xml:space="preserve">      3.人均筹资水平</t>
  </si>
  <si>
    <t>第 10 页</t>
  </si>
  <si>
    <t>2021年失业保险、工伤保险基础资料表</t>
  </si>
  <si>
    <t>一、失业保险</t>
  </si>
  <si>
    <t xml:space="preserve">   (八)享受稳定岗位补贴企
       业参加失业保险人数</t>
  </si>
  <si>
    <t xml:space="preserve">   (九)享受技能提升补贴人数</t>
  </si>
  <si>
    <t xml:space="preserve">       其中：农民合同制工人参保人数</t>
  </si>
  <si>
    <t>二、工伤保险</t>
  </si>
  <si>
    <t xml:space="preserve">   (二)实际缴费人数</t>
  </si>
  <si>
    <t xml:space="preserve">   (六)缴纳当年工伤保险费</t>
  </si>
  <si>
    <t xml:space="preserve">   (六)全年领取失业保险金人月数</t>
  </si>
  <si>
    <t>人月</t>
  </si>
  <si>
    <t xml:space="preserve">       其中：按缴费基数缴纳的工伤保险费</t>
  </si>
  <si>
    <t xml:space="preserve">   (七)代缴医疗保险人月数</t>
  </si>
  <si>
    <t xml:space="preserve">  （七)享受工伤保险待遇全年累计人数</t>
  </si>
  <si>
    <t>第 11 页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</si>
</sst>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_ ;\-#,##0;;"/>
    <numFmt numFmtId="177" formatCode="#,##0.00_ ;\-#,##0.00;;"/>
    <numFmt numFmtId="178" formatCode="#,##0.00_ ;\-#,##0.00"/>
    <numFmt numFmtId="179" formatCode="0_ ;\-0;;"/>
    <numFmt numFmtId="180" formatCode="#,##0_ ;\-#,##0"/>
  </numFmts>
  <fonts count="25">
    <font>
      <sz val="11"/>
      <color indexed="63"/>
      <name val="Calibri"/>
      <family val="2"/>
      <charset val="134"/>
    </font>
    <font>
      <sz val="9"/>
      <name val="宋体"/>
      <charset val="134"/>
    </font>
    <font>
      <sz val="11"/>
      <name val="Calibri"/>
      <family val="2"/>
      <charset val="134"/>
    </font>
    <font>
      <b/>
      <sz val="20"/>
      <name val="宋体"/>
      <charset val="1"/>
    </font>
    <font>
      <sz val="9"/>
      <name val="宋体"/>
      <charset val="1"/>
    </font>
    <font>
      <b/>
      <sz val="11"/>
      <name val="宋体"/>
      <charset val="1"/>
    </font>
    <font>
      <sz val="11"/>
      <name val="宋体"/>
      <charset val="1"/>
    </font>
    <font>
      <sz val="11"/>
      <name val="@宋体"/>
      <charset val="1"/>
    </font>
    <font>
      <b/>
      <sz val="9"/>
      <name val="宋体"/>
      <charset val="1"/>
    </font>
    <font>
      <sz val="12"/>
      <name val="Calibri"/>
      <family val="2"/>
      <charset val="134"/>
    </font>
    <font>
      <b/>
      <sz val="12"/>
      <name val="宋体"/>
      <charset val="1"/>
    </font>
    <font>
      <sz val="12"/>
      <name val="宋体"/>
      <charset val="1"/>
    </font>
    <font>
      <sz val="10"/>
      <name val="Calibri"/>
      <family val="2"/>
      <charset val="134"/>
    </font>
    <font>
      <b/>
      <sz val="12"/>
      <name val="华文中宋"/>
      <charset val="1"/>
    </font>
    <font>
      <b/>
      <sz val="10"/>
      <name val="宋体"/>
      <charset val="1"/>
    </font>
    <font>
      <sz val="10"/>
      <name val="宋体"/>
      <charset val="1"/>
    </font>
    <font>
      <sz val="20"/>
      <name val="宋体"/>
      <charset val="1"/>
    </font>
    <font>
      <sz val="12"/>
      <name val="华文中宋"/>
      <charset val="1"/>
    </font>
    <font>
      <sz val="8"/>
      <name val="宋体"/>
      <charset val="1"/>
    </font>
    <font>
      <b/>
      <sz val="23"/>
      <name val="宋体"/>
      <charset val="1"/>
    </font>
    <font>
      <sz val="31"/>
      <name val="黑体"/>
      <charset val="1"/>
    </font>
    <font>
      <b/>
      <sz val="19"/>
      <name val="宋体"/>
      <charset val="1"/>
    </font>
    <font>
      <b/>
      <sz val="31"/>
      <name val="宋体"/>
      <charset val="1"/>
    </font>
    <font>
      <sz val="13"/>
      <name val="宋体"/>
      <charset val="1"/>
    </font>
    <font>
      <sz val="16"/>
      <name val="宋体"/>
      <charset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29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right" vertical="center"/>
    </xf>
    <xf numFmtId="0" fontId="7" fillId="0" borderId="6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7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right" vertical="center"/>
      <protection locked="0"/>
    </xf>
    <xf numFmtId="49" fontId="6" fillId="0" borderId="8" xfId="0" applyNumberFormat="1" applyFont="1" applyFill="1" applyBorder="1">
      <alignment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>
      <alignment vertical="center"/>
    </xf>
    <xf numFmtId="0" fontId="6" fillId="0" borderId="8" xfId="0" applyFont="1" applyFill="1" applyBorder="1" applyAlignment="1">
      <alignment horizontal="right" vertical="center"/>
    </xf>
    <xf numFmtId="49" fontId="4" fillId="0" borderId="9" xfId="0" applyNumberFormat="1" applyFont="1" applyFill="1" applyBorder="1">
      <alignment vertical="center"/>
    </xf>
    <xf numFmtId="49" fontId="4" fillId="0" borderId="9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>
      <alignment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8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right" vertical="center"/>
    </xf>
    <xf numFmtId="177" fontId="4" fillId="0" borderId="12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>
      <alignment vertical="center"/>
    </xf>
    <xf numFmtId="49" fontId="4" fillId="0" borderId="1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>
      <alignment vertical="center"/>
    </xf>
    <xf numFmtId="49" fontId="4" fillId="0" borderId="8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>
      <alignment vertical="center"/>
    </xf>
    <xf numFmtId="49" fontId="6" fillId="0" borderId="17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>
      <alignment vertical="center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>
      <alignment vertical="center"/>
    </xf>
    <xf numFmtId="177" fontId="6" fillId="0" borderId="13" xfId="0" applyNumberFormat="1" applyFont="1" applyFill="1" applyBorder="1" applyAlignment="1">
      <alignment horizontal="right" vertical="center"/>
    </xf>
    <xf numFmtId="49" fontId="6" fillId="0" borderId="15" xfId="0" applyNumberFormat="1" applyFont="1" applyFill="1" applyBorder="1">
      <alignment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horizontal="right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49" fontId="8" fillId="0" borderId="0" xfId="0" applyNumberFormat="1" applyFont="1" applyFill="1" applyAlignment="1">
      <alignment horizontal="center" vertical="center"/>
    </xf>
    <xf numFmtId="49" fontId="6" fillId="0" borderId="20" xfId="0" applyNumberFormat="1" applyFont="1" applyFill="1" applyBorder="1">
      <alignment vertical="center"/>
    </xf>
    <xf numFmtId="49" fontId="6" fillId="0" borderId="17" xfId="0" applyNumberFormat="1" applyFont="1" applyFill="1" applyBorder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9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/>
    <xf numFmtId="49" fontId="8" fillId="0" borderId="0" xfId="0" applyNumberFormat="1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vertical="center" shrinkToFit="1"/>
    </xf>
    <xf numFmtId="177" fontId="11" fillId="0" borderId="2" xfId="0" applyNumberFormat="1" applyFont="1" applyFill="1" applyBorder="1" applyAlignment="1">
      <alignment horizontal="right" vertical="center"/>
    </xf>
    <xf numFmtId="49" fontId="11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vertical="center" shrinkToFit="1"/>
    </xf>
    <xf numFmtId="49" fontId="11" fillId="0" borderId="11" xfId="0" applyNumberFormat="1" applyFont="1" applyFill="1" applyBorder="1" applyAlignment="1">
      <alignment vertical="center" shrinkToFit="1"/>
    </xf>
    <xf numFmtId="49" fontId="11" fillId="0" borderId="11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right" vertical="center"/>
    </xf>
    <xf numFmtId="49" fontId="11" fillId="0" borderId="15" xfId="0" applyNumberFormat="1" applyFont="1" applyFill="1" applyBorder="1" applyAlignment="1">
      <alignment vertical="center" shrinkToFit="1"/>
    </xf>
    <xf numFmtId="177" fontId="11" fillId="0" borderId="15" xfId="0" applyNumberFormat="1" applyFont="1" applyFill="1" applyBorder="1" applyAlignment="1">
      <alignment horizontal="right" vertical="center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left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>
      <alignment vertical="center"/>
    </xf>
    <xf numFmtId="49" fontId="6" fillId="0" borderId="10" xfId="0" applyNumberFormat="1" applyFont="1" applyFill="1" applyBorder="1">
      <alignment vertical="center"/>
    </xf>
    <xf numFmtId="49" fontId="6" fillId="0" borderId="7" xfId="0" applyNumberFormat="1" applyFont="1" applyFill="1" applyBorder="1">
      <alignment vertical="center"/>
    </xf>
    <xf numFmtId="0" fontId="4" fillId="0" borderId="0" xfId="0" applyFont="1" applyFill="1" applyAlignment="1"/>
    <xf numFmtId="0" fontId="12" fillId="0" borderId="0" xfId="0" applyFont="1" applyFill="1" applyAlignment="1"/>
    <xf numFmtId="49" fontId="13" fillId="0" borderId="0" xfId="0" applyNumberFormat="1" applyFont="1" applyFill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5" fillId="0" borderId="16" xfId="0" applyNumberFormat="1" applyFont="1" applyFill="1" applyBorder="1">
      <alignment vertical="center"/>
    </xf>
    <xf numFmtId="177" fontId="15" fillId="0" borderId="6" xfId="0" applyNumberFormat="1" applyFont="1" applyFill="1" applyBorder="1" applyAlignment="1">
      <alignment horizontal="right" vertical="center"/>
    </xf>
    <xf numFmtId="177" fontId="15" fillId="0" borderId="19" xfId="0" applyNumberFormat="1" applyFont="1" applyFill="1" applyBorder="1" applyAlignment="1">
      <alignment horizontal="right" vertical="center"/>
    </xf>
    <xf numFmtId="49" fontId="15" fillId="0" borderId="14" xfId="0" applyNumberFormat="1" applyFont="1" applyFill="1" applyBorder="1">
      <alignment vertical="center"/>
    </xf>
    <xf numFmtId="178" fontId="15" fillId="0" borderId="6" xfId="0" applyNumberFormat="1" applyFont="1" applyFill="1" applyBorder="1" applyAlignment="1">
      <alignment horizontal="right" vertical="center"/>
    </xf>
    <xf numFmtId="49" fontId="15" fillId="0" borderId="10" xfId="0" applyNumberFormat="1" applyFont="1" applyFill="1" applyBorder="1">
      <alignment vertical="center"/>
    </xf>
    <xf numFmtId="177" fontId="15" fillId="0" borderId="26" xfId="0" applyNumberFormat="1" applyFont="1" applyFill="1" applyBorder="1" applyAlignment="1">
      <alignment horizontal="right" vertical="center"/>
    </xf>
    <xf numFmtId="178" fontId="15" fillId="0" borderId="12" xfId="0" applyNumberFormat="1" applyFont="1" applyFill="1" applyBorder="1" applyAlignment="1">
      <alignment horizontal="right" vertical="center"/>
    </xf>
    <xf numFmtId="177" fontId="15" fillId="0" borderId="11" xfId="0" applyNumberFormat="1" applyFont="1" applyFill="1" applyBorder="1" applyAlignment="1">
      <alignment horizontal="right" vertical="center"/>
    </xf>
    <xf numFmtId="177" fontId="15" fillId="0" borderId="10" xfId="0" applyNumberFormat="1" applyFont="1" applyFill="1" applyBorder="1" applyAlignment="1">
      <alignment horizontal="right" vertical="center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left" vertical="center"/>
    </xf>
    <xf numFmtId="177" fontId="15" fillId="0" borderId="24" xfId="0" applyNumberFormat="1" applyFont="1" applyFill="1" applyBorder="1" applyAlignment="1">
      <alignment horizontal="right" vertical="center"/>
    </xf>
    <xf numFmtId="177" fontId="15" fillId="0" borderId="12" xfId="0" applyNumberFormat="1" applyFont="1" applyFill="1" applyBorder="1" applyAlignment="1">
      <alignment horizontal="right" vertical="center"/>
    </xf>
    <xf numFmtId="49" fontId="15" fillId="0" borderId="27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>
      <alignment vertical="center"/>
    </xf>
    <xf numFmtId="177" fontId="15" fillId="0" borderId="7" xfId="0" applyNumberFormat="1" applyFont="1" applyFill="1" applyBorder="1" applyAlignment="1">
      <alignment horizontal="right" vertical="center"/>
    </xf>
    <xf numFmtId="178" fontId="15" fillId="0" borderId="7" xfId="0" applyNumberFormat="1" applyFont="1" applyFill="1" applyBorder="1" applyAlignment="1">
      <alignment horizontal="right" vertical="center"/>
    </xf>
    <xf numFmtId="177" fontId="15" fillId="0" borderId="27" xfId="0" applyNumberFormat="1" applyFont="1" applyFill="1" applyBorder="1" applyAlignment="1">
      <alignment horizontal="right" vertical="center"/>
    </xf>
    <xf numFmtId="178" fontId="15" fillId="0" borderId="10" xfId="0" applyNumberFormat="1" applyFont="1" applyFill="1" applyBorder="1" applyAlignment="1">
      <alignment horizontal="right" vertical="center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>
      <alignment vertical="center"/>
    </xf>
    <xf numFmtId="177" fontId="4" fillId="0" borderId="13" xfId="0" applyNumberFormat="1" applyFont="1" applyFill="1" applyBorder="1" applyAlignment="1">
      <alignment horizontal="right" vertical="center"/>
    </xf>
    <xf numFmtId="49" fontId="4" fillId="0" borderId="15" xfId="0" applyNumberFormat="1" applyFont="1" applyFill="1" applyBorder="1">
      <alignment vertical="center"/>
    </xf>
    <xf numFmtId="177" fontId="4" fillId="0" borderId="15" xfId="0" applyNumberFormat="1" applyFont="1" applyFill="1" applyBorder="1" applyAlignment="1">
      <alignment horizontal="right" vertical="center"/>
    </xf>
    <xf numFmtId="49" fontId="4" fillId="0" borderId="28" xfId="0" applyNumberFormat="1" applyFont="1" applyFill="1" applyBorder="1">
      <alignment vertical="center"/>
    </xf>
    <xf numFmtId="177" fontId="4" fillId="0" borderId="28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>
      <alignment vertical="center"/>
    </xf>
    <xf numFmtId="49" fontId="4" fillId="0" borderId="4" xfId="0" applyNumberFormat="1" applyFont="1" applyFill="1" applyBorder="1">
      <alignment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>
      <alignment vertical="center"/>
    </xf>
    <xf numFmtId="49" fontId="4" fillId="0" borderId="8" xfId="0" applyNumberFormat="1" applyFont="1" applyFill="1" applyBorder="1" applyAlignment="1"/>
    <xf numFmtId="49" fontId="8" fillId="0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>
      <alignment vertical="center"/>
    </xf>
    <xf numFmtId="178" fontId="4" fillId="0" borderId="6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>
      <alignment vertical="center"/>
    </xf>
    <xf numFmtId="49" fontId="4" fillId="0" borderId="19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49" fontId="4" fillId="0" borderId="9" xfId="0" applyNumberFormat="1" applyFont="1" applyFill="1" applyBorder="1" applyAlignment="1"/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Alignment="1">
      <alignment horizontal="right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4" fillId="0" borderId="0" xfId="0" applyFont="1" applyFill="1" applyAlignment="1">
      <alignment horizontal="right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49" fontId="4" fillId="0" borderId="29" xfId="0" applyNumberFormat="1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4" fillId="0" borderId="30" xfId="0" applyFont="1" applyFill="1" applyBorder="1">
      <alignment vertical="center"/>
    </xf>
    <xf numFmtId="0" fontId="2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79" fontId="4" fillId="0" borderId="29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/>
    </xf>
    <xf numFmtId="180" fontId="4" fillId="0" borderId="29" xfId="0" applyNumberFormat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/>
    <xf numFmtId="0" fontId="24" fillId="0" borderId="0" xfId="0" applyFont="1" applyFill="1" applyAlignment="1"/>
    <xf numFmtId="0" fontId="24" fillId="0" borderId="30" xfId="0" applyFont="1" applyFill="1" applyBorder="1" applyAlignment="1"/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8000"/>
      <rgbColor rgb="00800000"/>
      <rgbColor rgb="00008080"/>
      <rgbColor rgb="00800080"/>
      <rgbColor rgb="00808000"/>
      <rgbColor rgb="00C0C0C0"/>
      <rgbColor rgb="00808080"/>
      <rgbColor rgb="00FF9999"/>
      <rgbColor rgb="00663399"/>
      <rgbColor rgb="00CCFFFF"/>
      <rgbColor rgb="00FFFFCC"/>
      <rgbColor rgb="00660066"/>
      <rgbColor rgb="008080FF"/>
      <rgbColor rgb="00CC6600"/>
      <rgbColor rgb="00FFCCCC"/>
      <rgbColor rgb="00800000"/>
      <rgbColor rgb="00FF00FF"/>
      <rgbColor rgb="0000FFFF"/>
      <rgbColor rgb="00FFFF00"/>
      <rgbColor rgb="00800080"/>
      <rgbColor rgb="00000080"/>
      <rgbColor rgb="00808000"/>
      <rgbColor rgb="00FF0000"/>
      <rgbColor rgb="00FFCC00"/>
      <rgbColor rgb="00FFFFCC"/>
      <rgbColor rgb="00CCFFCC"/>
      <rgbColor rgb="0099FFFF"/>
      <rgbColor rgb="00FFCC99"/>
      <rgbColor rgb="00CC99FF"/>
      <rgbColor rgb="00FF99CC"/>
      <rgbColor rgb="0099CCFF"/>
      <rgbColor rgb="00FF6633"/>
      <rgbColor rgb="00CCCC33"/>
      <rgbColor rgb="0000CC99"/>
      <rgbColor rgb="0000CCFF"/>
      <rgbColor rgb="000099FF"/>
      <rgbColor rgb="00FFFFFF"/>
      <rgbColor rgb="00996666"/>
      <rgbColor rgb="00808080"/>
      <rgbColor rgb="00FFFFFF"/>
      <rgbColor rgb="0080FF00"/>
      <rgbColor rgb="0000FFFF"/>
      <rgbColor rgb="0080FFFF"/>
      <rgbColor rgb="00F0F0F0"/>
      <rgbColor rgb="00A0A0A0"/>
      <rgbColor rgb="0099A8AC"/>
      <rgbColor rgb="00D8E9E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1"/>
  <sheetViews>
    <sheetView showGridLines="0" showZeros="0" workbookViewId="0">
      <pane topLeftCell="A6" activePane="bottomRight" state="frozen"/>
      <selection activeCell="A1" sqref="A1"/>
    </sheetView>
  </sheetViews>
  <sheetFormatPr defaultColWidth="8" defaultRowHeight="15"/>
  <cols>
    <col min="1" max="1" width="9.59047619047619" style="1"/>
    <col min="2" max="2" width="32.7904761904762" style="1"/>
    <col min="3" max="3" width="25.2095238095238" style="1"/>
    <col min="4" max="4" width="3.12380952380952" style="1"/>
    <col min="5" max="8" width="8" style="1" hidden="1"/>
    <col min="9" max="9" width="35.9142857142857" style="1"/>
    <col min="10" max="10" width="13.1619047619048" style="1"/>
    <col min="11" max="11" width="5.35238095238095" style="1"/>
    <col min="12" max="12" width="9.37142857142857" style="1"/>
    <col min="13" max="13" width="5.58095238095238" style="1"/>
    <col min="14" max="14" width="8.69523809523809" style="1"/>
    <col min="15" max="15" width="4.68571428571429" style="1"/>
    <col min="16" max="16" width="5.58095238095238" style="1"/>
    <col min="17" max="17" width="27.4380952380952" style="1"/>
    <col min="18" max="18" width="3.12380952380952" style="1"/>
    <col min="19" max="16384" width="8" style="2"/>
  </cols>
  <sheetData>
    <row r="1" ht="24.75" customHeight="1" spans="1:18">
      <c r="A1" s="94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06"/>
      <c r="P1" s="106"/>
      <c r="Q1" s="106"/>
      <c r="R1" s="106"/>
    </row>
    <row r="2" ht="45" customHeight="1" spans="1:18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106"/>
      <c r="P2" s="106"/>
      <c r="Q2" s="106"/>
      <c r="R2" s="106"/>
    </row>
    <row r="3" ht="45" customHeight="1" spans="1:18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106"/>
      <c r="P3" s="106"/>
      <c r="Q3" s="106"/>
      <c r="R3" s="106"/>
    </row>
    <row r="4" ht="19.5" customHeight="1" spans="1:18">
      <c r="A4" s="210"/>
      <c r="B4" s="106"/>
      <c r="C4" s="106"/>
      <c r="D4" s="211"/>
      <c r="E4" s="211"/>
      <c r="F4" s="211"/>
      <c r="G4" s="211"/>
      <c r="H4" s="211"/>
      <c r="I4" s="211" t="s">
        <v>2</v>
      </c>
      <c r="J4" s="221">
        <v>0</v>
      </c>
      <c r="K4" s="211" t="s">
        <v>3</v>
      </c>
      <c r="L4" s="222">
        <v>0</v>
      </c>
      <c r="M4" s="211" t="s">
        <v>4</v>
      </c>
      <c r="N4" s="221">
        <v>0</v>
      </c>
      <c r="O4" s="211" t="s">
        <v>5</v>
      </c>
      <c r="P4" s="211"/>
      <c r="Q4" s="211"/>
      <c r="R4" s="211"/>
    </row>
    <row r="5" ht="19.5" customHeight="1" spans="1:18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</row>
    <row r="6" ht="19.5" customHeight="1" spans="1:18">
      <c r="A6" s="212" t="s">
        <v>6</v>
      </c>
      <c r="B6" s="106" t="s">
        <v>7</v>
      </c>
      <c r="C6" s="213"/>
      <c r="D6" s="214"/>
      <c r="E6" s="214"/>
      <c r="F6" s="214"/>
      <c r="G6" s="214"/>
      <c r="H6" s="214"/>
      <c r="I6" s="211"/>
      <c r="J6" s="214"/>
      <c r="K6" s="211"/>
      <c r="L6" s="214"/>
      <c r="M6" s="211"/>
      <c r="N6" s="211"/>
      <c r="O6" s="211"/>
      <c r="P6" s="211"/>
      <c r="Q6" s="211"/>
      <c r="R6" s="211"/>
    </row>
    <row r="7" ht="19.5" customHeight="1" spans="1:18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ht="19.5" customHeight="1" spans="1:18">
      <c r="A8" s="210"/>
      <c r="B8" s="106" t="s">
        <v>8</v>
      </c>
      <c r="C8" s="213"/>
      <c r="D8" s="211"/>
      <c r="E8" s="211"/>
      <c r="F8" s="211"/>
      <c r="G8" s="211"/>
      <c r="H8" s="211"/>
      <c r="I8" s="211"/>
      <c r="J8" s="223"/>
      <c r="K8" s="211"/>
      <c r="L8" s="223"/>
      <c r="M8" s="211"/>
      <c r="N8" s="223"/>
      <c r="O8" s="211"/>
      <c r="P8" s="211"/>
      <c r="Q8" s="211"/>
      <c r="R8" s="211"/>
    </row>
    <row r="9" ht="19.5" customHeight="1" spans="1:18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  <row r="10" ht="19.5" customHeight="1" spans="1:18">
      <c r="A10" s="144"/>
      <c r="B10" s="106" t="s">
        <v>9</v>
      </c>
      <c r="C10" s="213"/>
      <c r="D10" s="106"/>
      <c r="E10" s="106"/>
      <c r="F10" s="106"/>
      <c r="G10" s="106"/>
      <c r="H10" s="106"/>
      <c r="I10" s="211" t="s">
        <v>10</v>
      </c>
      <c r="J10" s="224">
        <v>0</v>
      </c>
      <c r="K10" s="211" t="s">
        <v>3</v>
      </c>
      <c r="L10" s="224">
        <v>0</v>
      </c>
      <c r="M10" s="211" t="s">
        <v>4</v>
      </c>
      <c r="N10" s="224">
        <v>0</v>
      </c>
      <c r="O10" s="211" t="s">
        <v>11</v>
      </c>
      <c r="P10" s="106"/>
      <c r="Q10" s="106"/>
      <c r="R10" s="144"/>
    </row>
    <row r="11" ht="19.5" customHeight="1" spans="1:18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</row>
    <row r="12" ht="19.5" customHeight="1" spans="1:18">
      <c r="A12" s="212" t="s">
        <v>12</v>
      </c>
      <c r="B12" s="106" t="s">
        <v>13</v>
      </c>
      <c r="C12" s="213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</row>
    <row r="13" ht="19.5" customHeight="1" spans="1:18">
      <c r="A13" s="215"/>
      <c r="B13" s="106"/>
      <c r="C13" s="216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106"/>
      <c r="P13" s="106"/>
      <c r="Q13" s="106"/>
      <c r="R13" s="106"/>
    </row>
    <row r="14" ht="19.5" customHeight="1" spans="1:18">
      <c r="A14" s="217"/>
      <c r="B14" s="214" t="s">
        <v>14</v>
      </c>
      <c r="C14" s="213"/>
      <c r="D14" s="211"/>
      <c r="E14" s="211"/>
      <c r="F14" s="211"/>
      <c r="G14" s="211"/>
      <c r="H14" s="211"/>
      <c r="I14" s="211" t="s">
        <v>15</v>
      </c>
      <c r="J14" s="213"/>
      <c r="K14" s="225"/>
      <c r="L14" s="225"/>
      <c r="M14" s="211" t="s">
        <v>16</v>
      </c>
      <c r="N14" s="211"/>
      <c r="O14" s="106"/>
      <c r="P14" s="106"/>
      <c r="Q14" s="213"/>
      <c r="R14" s="106"/>
    </row>
    <row r="15" ht="19.5" customHeight="1" spans="1:18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</row>
    <row r="16" ht="30" customHeight="1" spans="1:18">
      <c r="A16" s="217"/>
      <c r="B16" s="218" t="s">
        <v>17</v>
      </c>
      <c r="C16" s="213"/>
      <c r="D16" s="211"/>
      <c r="E16" s="211"/>
      <c r="F16" s="211"/>
      <c r="G16" s="211"/>
      <c r="H16" s="211"/>
      <c r="I16" s="211" t="s">
        <v>15</v>
      </c>
      <c r="J16" s="213"/>
      <c r="K16" s="225"/>
      <c r="L16" s="225"/>
      <c r="M16" s="211" t="s">
        <v>16</v>
      </c>
      <c r="N16" s="211"/>
      <c r="O16" s="106"/>
      <c r="P16" s="106"/>
      <c r="Q16" s="213"/>
      <c r="R16" s="106"/>
    </row>
    <row r="17" ht="19.5" customHeight="1" spans="1:18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</row>
    <row r="18" ht="19.5" customHeight="1" spans="1:18">
      <c r="A18" s="144"/>
      <c r="B18" s="218" t="s">
        <v>18</v>
      </c>
      <c r="C18" s="213"/>
      <c r="D18" s="211"/>
      <c r="E18" s="211"/>
      <c r="F18" s="211"/>
      <c r="G18" s="211"/>
      <c r="H18" s="211"/>
      <c r="I18" s="211" t="s">
        <v>15</v>
      </c>
      <c r="J18" s="213"/>
      <c r="K18" s="213"/>
      <c r="L18" s="213"/>
      <c r="M18" s="211" t="s">
        <v>16</v>
      </c>
      <c r="N18" s="106"/>
      <c r="O18" s="106"/>
      <c r="P18" s="106"/>
      <c r="Q18" s="213"/>
      <c r="R18" s="144"/>
    </row>
    <row r="19" ht="19.5" customHeight="1" spans="1:18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</row>
    <row r="20" ht="19.5" customHeight="1" spans="1:18">
      <c r="A20" s="217"/>
      <c r="B20" s="218" t="s">
        <v>19</v>
      </c>
      <c r="C20" s="213"/>
      <c r="D20" s="211"/>
      <c r="E20" s="211"/>
      <c r="F20" s="211"/>
      <c r="G20" s="211"/>
      <c r="H20" s="211"/>
      <c r="I20" s="211" t="s">
        <v>20</v>
      </c>
      <c r="J20" s="213"/>
      <c r="K20" s="213"/>
      <c r="L20" s="213"/>
      <c r="M20" s="211" t="s">
        <v>16</v>
      </c>
      <c r="N20" s="106"/>
      <c r="O20" s="106"/>
      <c r="P20" s="106"/>
      <c r="Q20" s="213"/>
      <c r="R20" s="106"/>
    </row>
    <row r="21" ht="19.5" customHeight="1" spans="1:18">
      <c r="A21" s="144"/>
      <c r="B21" s="219"/>
      <c r="C21" s="220"/>
      <c r="D21" s="219"/>
      <c r="E21" s="219"/>
      <c r="F21" s="219"/>
      <c r="G21" s="219"/>
      <c r="H21" s="219"/>
      <c r="I21" s="219"/>
      <c r="J21" s="226"/>
      <c r="K21" s="220"/>
      <c r="L21" s="220"/>
      <c r="M21" s="219"/>
      <c r="N21" s="227"/>
      <c r="O21" s="227"/>
      <c r="P21" s="227"/>
      <c r="Q21" s="228"/>
      <c r="R21" s="227"/>
    </row>
  </sheetData>
  <mergeCells count="10">
    <mergeCell ref="A2:Q2"/>
    <mergeCell ref="A3:N3"/>
    <mergeCell ref="J14:L14"/>
    <mergeCell ref="M14:P14"/>
    <mergeCell ref="J16:L16"/>
    <mergeCell ref="M16:P16"/>
    <mergeCell ref="J18:L18"/>
    <mergeCell ref="M18:P18"/>
    <mergeCell ref="J20:L20"/>
    <mergeCell ref="M20:P20"/>
  </mergeCells>
  <printOptions horizontalCentered="1"/>
  <pageMargins left="0.393055555555556" right="0.393055555555556" top="0.393055555555556" bottom="0.393055555555556" header="0.511805555555556" footer="0.511805555555556"/>
  <pageSetup paperSize="9" scale="70" pageOrder="overThenDown" orientation="landscape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3"/>
  <sheetViews>
    <sheetView showGridLines="0" showZeros="0" tabSelected="1" workbookViewId="0">
      <pane topLeftCell="B5" activePane="bottomRight" state="frozen"/>
      <selection activeCell="A4" sqref="4:22"/>
    </sheetView>
  </sheetViews>
  <sheetFormatPr defaultColWidth="8" defaultRowHeight="15" outlineLevelCol="5"/>
  <cols>
    <col min="1" max="1" width="33.8571428571429" style="1" customWidth="1"/>
    <col min="2" max="3" width="25.8571428571429" style="1" customWidth="1"/>
    <col min="4" max="4" width="33.5714285714286" style="1" customWidth="1"/>
    <col min="5" max="6" width="25.8571428571429" style="1" customWidth="1"/>
    <col min="7" max="16384" width="8" style="2"/>
  </cols>
  <sheetData>
    <row r="1" ht="45" customHeight="1" spans="1:6">
      <c r="A1" s="3" t="s">
        <v>187</v>
      </c>
      <c r="B1" s="4"/>
      <c r="C1" s="4"/>
      <c r="D1" s="4"/>
      <c r="E1" s="4"/>
      <c r="F1" s="4"/>
    </row>
    <row r="2" ht="19.5" customHeight="1" spans="1:6">
      <c r="A2" s="92"/>
      <c r="B2" s="92"/>
      <c r="C2" s="92"/>
      <c r="D2" s="92"/>
      <c r="E2" s="93" t="s">
        <v>37</v>
      </c>
      <c r="F2" s="94"/>
    </row>
    <row r="3" ht="19.5" customHeight="1" spans="1:6">
      <c r="A3" s="5" t="s">
        <v>45</v>
      </c>
      <c r="B3" s="5"/>
      <c r="C3" s="5"/>
      <c r="D3" s="5"/>
      <c r="E3" s="7"/>
      <c r="F3" s="7" t="s">
        <v>46</v>
      </c>
    </row>
    <row r="4" ht="27" customHeight="1" spans="1:6">
      <c r="A4" s="8" t="s">
        <v>47</v>
      </c>
      <c r="B4" s="8" t="s">
        <v>75</v>
      </c>
      <c r="C4" s="8" t="s">
        <v>76</v>
      </c>
      <c r="D4" s="8" t="s">
        <v>47</v>
      </c>
      <c r="E4" s="8" t="s">
        <v>75</v>
      </c>
      <c r="F4" s="8" t="s">
        <v>76</v>
      </c>
    </row>
    <row r="5" ht="27" customHeight="1" spans="1:6">
      <c r="A5" s="11" t="s">
        <v>188</v>
      </c>
      <c r="B5" s="95">
        <v>2602605.41</v>
      </c>
      <c r="C5" s="95">
        <v>3965548.12</v>
      </c>
      <c r="D5" s="96" t="s">
        <v>189</v>
      </c>
      <c r="E5" s="95">
        <v>1627085</v>
      </c>
      <c r="F5" s="95">
        <v>1935054</v>
      </c>
    </row>
    <row r="6" ht="27" customHeight="1" spans="1:6">
      <c r="A6" s="11" t="s">
        <v>79</v>
      </c>
      <c r="B6" s="95">
        <v>0</v>
      </c>
      <c r="C6" s="95">
        <v>0</v>
      </c>
      <c r="D6" s="97" t="s">
        <v>190</v>
      </c>
      <c r="E6" s="95">
        <v>664872.58</v>
      </c>
      <c r="F6" s="95">
        <v>884615.68</v>
      </c>
    </row>
    <row r="7" ht="27" customHeight="1" spans="1:6">
      <c r="A7" s="11" t="s">
        <v>83</v>
      </c>
      <c r="B7" s="95">
        <v>310447.76</v>
      </c>
      <c r="C7" s="95">
        <v>417831.64</v>
      </c>
      <c r="D7" s="96" t="s">
        <v>84</v>
      </c>
      <c r="E7" s="95">
        <v>0</v>
      </c>
      <c r="F7" s="95">
        <v>0</v>
      </c>
    </row>
    <row r="8" ht="27" customHeight="1" spans="1:6">
      <c r="A8" s="11" t="s">
        <v>131</v>
      </c>
      <c r="B8" s="95">
        <v>11880</v>
      </c>
      <c r="C8" s="95">
        <v>27000</v>
      </c>
      <c r="D8" s="96" t="s">
        <v>191</v>
      </c>
      <c r="E8" s="95">
        <v>0</v>
      </c>
      <c r="F8" s="95">
        <v>0</v>
      </c>
    </row>
    <row r="9" ht="27" customHeight="1" spans="1:6">
      <c r="A9" s="11" t="s">
        <v>132</v>
      </c>
      <c r="B9" s="95">
        <v>227.56</v>
      </c>
      <c r="C9" s="95">
        <v>0</v>
      </c>
      <c r="D9" s="96" t="s">
        <v>192</v>
      </c>
      <c r="E9" s="95">
        <v>47570</v>
      </c>
      <c r="F9" s="95">
        <v>0</v>
      </c>
    </row>
    <row r="10" ht="27" customHeight="1" spans="1:6">
      <c r="A10" s="41" t="s">
        <v>91</v>
      </c>
      <c r="B10" s="45">
        <v>227.56</v>
      </c>
      <c r="C10" s="45">
        <v>0</v>
      </c>
      <c r="D10" s="98" t="s">
        <v>193</v>
      </c>
      <c r="E10" s="45">
        <v>2003019.81</v>
      </c>
      <c r="F10" s="45">
        <v>1703019.81</v>
      </c>
    </row>
    <row r="11" ht="27" customHeight="1" spans="1:6">
      <c r="A11" s="99" t="s">
        <v>90</v>
      </c>
      <c r="B11" s="16" t="s">
        <v>90</v>
      </c>
      <c r="C11" s="16" t="s">
        <v>90</v>
      </c>
      <c r="D11" s="100" t="s">
        <v>194</v>
      </c>
      <c r="E11" s="101">
        <v>89000</v>
      </c>
      <c r="F11" s="101">
        <v>105000</v>
      </c>
    </row>
    <row r="12" ht="27" customHeight="1" spans="1:6">
      <c r="A12" s="99" t="s">
        <v>90</v>
      </c>
      <c r="B12" s="16" t="s">
        <v>90</v>
      </c>
      <c r="C12" s="16" t="s">
        <v>90</v>
      </c>
      <c r="D12" s="23" t="s">
        <v>195</v>
      </c>
      <c r="E12" s="38">
        <v>0</v>
      </c>
      <c r="F12" s="38">
        <v>0</v>
      </c>
    </row>
    <row r="13" ht="27" customHeight="1" spans="1:6">
      <c r="A13" s="99" t="s">
        <v>90</v>
      </c>
      <c r="B13" s="16" t="s">
        <v>90</v>
      </c>
      <c r="C13" s="16" t="s">
        <v>90</v>
      </c>
      <c r="D13" s="26" t="s">
        <v>196</v>
      </c>
      <c r="E13" s="38">
        <v>1343897.47</v>
      </c>
      <c r="F13" s="38">
        <v>323000</v>
      </c>
    </row>
    <row r="14" ht="27" customHeight="1" spans="1:6">
      <c r="A14" s="99" t="s">
        <v>90</v>
      </c>
      <c r="B14" s="16" t="s">
        <v>90</v>
      </c>
      <c r="C14" s="16" t="s">
        <v>90</v>
      </c>
      <c r="D14" s="26" t="s">
        <v>197</v>
      </c>
      <c r="E14" s="38">
        <v>493000</v>
      </c>
      <c r="F14" s="38">
        <v>323000</v>
      </c>
    </row>
    <row r="15" ht="27" customHeight="1" spans="1:6">
      <c r="A15" s="16" t="s">
        <v>90</v>
      </c>
      <c r="B15" s="16" t="s">
        <v>90</v>
      </c>
      <c r="C15" s="16" t="s">
        <v>90</v>
      </c>
      <c r="D15" s="26" t="s">
        <v>198</v>
      </c>
      <c r="E15" s="38">
        <v>0</v>
      </c>
      <c r="F15" s="38">
        <v>0</v>
      </c>
    </row>
    <row r="16" ht="27" customHeight="1" spans="1:6">
      <c r="A16" s="102" t="s">
        <v>133</v>
      </c>
      <c r="B16" s="103">
        <f>B5+B6+B7+B8+B9</f>
        <v>2925160.73</v>
      </c>
      <c r="C16" s="103">
        <f>C5+C6+C7+C8+C9</f>
        <v>4410379.76</v>
      </c>
      <c r="D16" s="102" t="s">
        <v>199</v>
      </c>
      <c r="E16" s="103">
        <f>E5+E6+E7+E8+E9+E10+E11+E12+E13</f>
        <v>5775444.86</v>
      </c>
      <c r="F16" s="103">
        <f>F5+F6+F7+F8+F9+F10+F11+F12+F13</f>
        <v>4950689.49</v>
      </c>
    </row>
    <row r="17" ht="27" customHeight="1" spans="1:6">
      <c r="A17" s="11" t="s">
        <v>135</v>
      </c>
      <c r="B17" s="95">
        <v>0</v>
      </c>
      <c r="C17" s="95">
        <v>0</v>
      </c>
      <c r="D17" s="11" t="s">
        <v>200</v>
      </c>
      <c r="E17" s="95">
        <v>0</v>
      </c>
      <c r="F17" s="95">
        <v>0</v>
      </c>
    </row>
    <row r="18" ht="27" customHeight="1" spans="1:6">
      <c r="A18" s="11" t="s">
        <v>137</v>
      </c>
      <c r="B18" s="95">
        <v>0</v>
      </c>
      <c r="C18" s="95">
        <v>0</v>
      </c>
      <c r="D18" s="11" t="s">
        <v>201</v>
      </c>
      <c r="E18" s="104">
        <v>252282.26</v>
      </c>
      <c r="F18" s="104">
        <v>182182.38</v>
      </c>
    </row>
    <row r="19" ht="27" customHeight="1" spans="1:6">
      <c r="A19" s="11" t="s">
        <v>139</v>
      </c>
      <c r="B19" s="45">
        <f t="shared" ref="B19:F19" si="0">B16+B17+B18</f>
        <v>2925160.73</v>
      </c>
      <c r="C19" s="45">
        <f>C16+C17+C18</f>
        <v>4410379.76</v>
      </c>
      <c r="D19" s="11" t="s">
        <v>202</v>
      </c>
      <c r="E19" s="104">
        <f>E16+E17+E18</f>
        <v>6027727.12</v>
      </c>
      <c r="F19" s="104">
        <f>F16+F17+F18</f>
        <v>5132871.87</v>
      </c>
    </row>
    <row r="20" ht="27" customHeight="1" spans="1:6">
      <c r="A20" s="37" t="s">
        <v>90</v>
      </c>
      <c r="B20" s="44" t="s">
        <v>90</v>
      </c>
      <c r="C20" s="105" t="s">
        <v>90</v>
      </c>
      <c r="D20" s="11" t="s">
        <v>203</v>
      </c>
      <c r="E20" s="104">
        <f>B19-E19</f>
        <v>-3102566.39</v>
      </c>
      <c r="F20" s="104">
        <f>C19-F19</f>
        <v>-722492.11</v>
      </c>
    </row>
    <row r="21" ht="27" customHeight="1" spans="1:6">
      <c r="A21" s="11" t="s">
        <v>142</v>
      </c>
      <c r="B21" s="95">
        <v>28836982.33</v>
      </c>
      <c r="C21" s="95">
        <f>E21</f>
        <v>25734415.94</v>
      </c>
      <c r="D21" s="11" t="s">
        <v>204</v>
      </c>
      <c r="E21" s="104">
        <f>B21+E20</f>
        <v>25734415.94</v>
      </c>
      <c r="F21" s="104">
        <f>C21+F20</f>
        <v>25011923.83</v>
      </c>
    </row>
    <row r="22" ht="27" customHeight="1" spans="1:6">
      <c r="A22" s="12" t="s">
        <v>107</v>
      </c>
      <c r="B22" s="95">
        <f t="shared" ref="B22:F22" si="1">B19+B21</f>
        <v>31762143.06</v>
      </c>
      <c r="C22" s="95">
        <f>C19+C21</f>
        <v>30144795.7</v>
      </c>
      <c r="D22" s="12" t="s">
        <v>107</v>
      </c>
      <c r="E22" s="95">
        <f>E19+E21</f>
        <v>31762143.06</v>
      </c>
      <c r="F22" s="95">
        <f>F19+F21</f>
        <v>30144795.7</v>
      </c>
    </row>
    <row r="23" ht="27" customHeight="1" spans="1:6">
      <c r="A23" s="106"/>
      <c r="B23" s="106"/>
      <c r="C23" s="106"/>
      <c r="D23" s="106"/>
      <c r="E23" s="106"/>
      <c r="F23" s="94" t="s">
        <v>205</v>
      </c>
    </row>
  </sheetData>
  <mergeCells count="2">
    <mergeCell ref="A1:F1"/>
    <mergeCell ref="E2:F2"/>
  </mergeCells>
  <printOptions horizontalCentered="1"/>
  <pageMargins left="0.393055555555556" right="0.393055555555556" top="0.393055555555556" bottom="0.393055555555556" header="0.511805555555556" footer="0.511805555555556"/>
  <pageSetup paperSize="9" scale="80" pageOrder="overThenDown" orientation="landscape" errors="blank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showGridLines="0" topLeftCell="A13" workbookViewId="0">
      <pane topLeftCell="D10" activePane="bottomRight" state="frozen"/>
      <selection activeCell="D18" sqref="D18"/>
    </sheetView>
  </sheetViews>
  <sheetFormatPr defaultColWidth="8" defaultRowHeight="15" outlineLevelCol="7"/>
  <cols>
    <col min="1" max="1" width="35.4285714285714" style="1" customWidth="1"/>
    <col min="2" max="2" width="7" style="1" customWidth="1"/>
    <col min="3" max="4" width="22.5714285714286" style="1" customWidth="1"/>
    <col min="5" max="5" width="35.4285714285714" style="1" customWidth="1"/>
    <col min="6" max="6" width="7" style="1" customWidth="1"/>
    <col min="7" max="8" width="22.5714285714286" style="1" customWidth="1"/>
    <col min="9" max="16384" width="8" style="2"/>
  </cols>
  <sheetData>
    <row r="1" ht="45" customHeight="1" spans="1:8">
      <c r="A1" s="50" t="s">
        <v>206</v>
      </c>
      <c r="B1" s="51"/>
      <c r="C1" s="51"/>
      <c r="D1" s="51"/>
      <c r="E1" s="51"/>
      <c r="F1" s="51"/>
      <c r="G1" s="51"/>
      <c r="H1" s="51"/>
    </row>
    <row r="2" ht="19.5" customHeight="1" spans="1:8">
      <c r="A2" s="5" t="s">
        <v>45</v>
      </c>
      <c r="B2" s="52"/>
      <c r="C2" s="52"/>
      <c r="D2" s="53"/>
      <c r="E2" s="53"/>
      <c r="F2" s="53"/>
      <c r="G2" s="53"/>
      <c r="H2" s="7" t="s">
        <v>39</v>
      </c>
    </row>
    <row r="3" ht="27" customHeight="1" spans="1:8">
      <c r="A3" s="54" t="s">
        <v>47</v>
      </c>
      <c r="B3" s="54" t="s">
        <v>207</v>
      </c>
      <c r="C3" s="55" t="s">
        <v>75</v>
      </c>
      <c r="D3" s="55" t="s">
        <v>76</v>
      </c>
      <c r="E3" s="55" t="s">
        <v>47</v>
      </c>
      <c r="F3" s="56" t="s">
        <v>207</v>
      </c>
      <c r="G3" s="55" t="s">
        <v>75</v>
      </c>
      <c r="H3" s="56" t="s">
        <v>76</v>
      </c>
    </row>
    <row r="4" ht="27" customHeight="1" spans="1:8">
      <c r="A4" s="57" t="s">
        <v>208</v>
      </c>
      <c r="B4" s="58" t="s">
        <v>90</v>
      </c>
      <c r="C4" s="59" t="s">
        <v>90</v>
      </c>
      <c r="D4" s="59" t="s">
        <v>90</v>
      </c>
      <c r="E4" s="57" t="s">
        <v>209</v>
      </c>
      <c r="F4" s="60" t="s">
        <v>210</v>
      </c>
      <c r="G4" s="61">
        <v>16452550.66</v>
      </c>
      <c r="H4" s="62">
        <f>G7</f>
        <v>16787379.54</v>
      </c>
    </row>
    <row r="5" ht="27" customHeight="1" spans="1:8">
      <c r="A5" s="63" t="s">
        <v>211</v>
      </c>
      <c r="B5" s="64" t="s">
        <v>212</v>
      </c>
      <c r="C5" s="65">
        <f>C6+C8+C9</f>
        <v>26735</v>
      </c>
      <c r="D5" s="66">
        <f>D6+D8+D9</f>
        <v>27654</v>
      </c>
      <c r="E5" s="57" t="s">
        <v>213</v>
      </c>
      <c r="F5" s="60" t="s">
        <v>210</v>
      </c>
      <c r="G5" s="67">
        <v>125000</v>
      </c>
      <c r="H5" s="67">
        <v>3360000</v>
      </c>
    </row>
    <row r="6" ht="27" customHeight="1" spans="1:8">
      <c r="A6" s="68" t="s">
        <v>214</v>
      </c>
      <c r="B6" s="69" t="s">
        <v>212</v>
      </c>
      <c r="C6" s="65">
        <v>20363</v>
      </c>
      <c r="D6" s="66">
        <v>20869</v>
      </c>
      <c r="E6" s="57" t="s">
        <v>215</v>
      </c>
      <c r="F6" s="70" t="s">
        <v>216</v>
      </c>
      <c r="G6" s="71">
        <v>459828.88</v>
      </c>
      <c r="H6" s="71">
        <v>459828.88</v>
      </c>
    </row>
    <row r="7" ht="27" customHeight="1" spans="1:8">
      <c r="A7" s="72" t="s">
        <v>217</v>
      </c>
      <c r="B7" s="73" t="s">
        <v>212</v>
      </c>
      <c r="C7" s="65">
        <v>13037</v>
      </c>
      <c r="D7" s="66">
        <v>13506</v>
      </c>
      <c r="E7" s="57" t="s">
        <v>218</v>
      </c>
      <c r="F7" s="74" t="s">
        <v>210</v>
      </c>
      <c r="G7" s="62">
        <f>G4-G5+G6</f>
        <v>16787379.54</v>
      </c>
      <c r="H7" s="62">
        <f>H4-H5+H6</f>
        <v>13887208.42</v>
      </c>
    </row>
    <row r="8" ht="27" customHeight="1" spans="1:8">
      <c r="A8" s="75" t="s">
        <v>219</v>
      </c>
      <c r="B8" s="76" t="s">
        <v>212</v>
      </c>
      <c r="C8" s="65">
        <v>1</v>
      </c>
      <c r="D8" s="66">
        <v>1</v>
      </c>
      <c r="E8" s="57" t="s">
        <v>220</v>
      </c>
      <c r="F8" s="60" t="s">
        <v>210</v>
      </c>
      <c r="G8" s="67">
        <v>0</v>
      </c>
      <c r="H8" s="67">
        <v>0</v>
      </c>
    </row>
    <row r="9" ht="27" customHeight="1" spans="1:8">
      <c r="A9" s="57" t="s">
        <v>221</v>
      </c>
      <c r="B9" s="77" t="s">
        <v>212</v>
      </c>
      <c r="C9" s="65">
        <v>6371</v>
      </c>
      <c r="D9" s="66">
        <v>6784</v>
      </c>
      <c r="E9" s="57" t="s">
        <v>222</v>
      </c>
      <c r="F9" s="60" t="s">
        <v>210</v>
      </c>
      <c r="G9" s="67">
        <v>3854866.24</v>
      </c>
      <c r="H9" s="67">
        <v>0</v>
      </c>
    </row>
    <row r="10" ht="27" customHeight="1" spans="1:8">
      <c r="A10" s="57" t="s">
        <v>223</v>
      </c>
      <c r="B10" s="78" t="s">
        <v>212</v>
      </c>
      <c r="C10" s="65">
        <v>540</v>
      </c>
      <c r="D10" s="66">
        <v>526</v>
      </c>
      <c r="E10" s="63" t="s">
        <v>224</v>
      </c>
      <c r="F10" s="60" t="s">
        <v>90</v>
      </c>
      <c r="G10" s="59" t="s">
        <v>90</v>
      </c>
      <c r="H10" s="59" t="s">
        <v>90</v>
      </c>
    </row>
    <row r="11" ht="27" customHeight="1" spans="1:8">
      <c r="A11" s="63" t="s">
        <v>225</v>
      </c>
      <c r="B11" s="79" t="s">
        <v>212</v>
      </c>
      <c r="C11" s="65">
        <v>107</v>
      </c>
      <c r="D11" s="66">
        <v>133</v>
      </c>
      <c r="E11" s="80" t="s">
        <v>226</v>
      </c>
      <c r="F11" s="74" t="s">
        <v>212</v>
      </c>
      <c r="G11" s="65">
        <v>2730</v>
      </c>
      <c r="H11" s="65">
        <v>2730</v>
      </c>
    </row>
    <row r="12" ht="27" customHeight="1" spans="1:8">
      <c r="A12" s="68" t="s">
        <v>227</v>
      </c>
      <c r="B12" s="69" t="s">
        <v>212</v>
      </c>
      <c r="C12" s="65">
        <v>19967</v>
      </c>
      <c r="D12" s="66">
        <v>20825</v>
      </c>
      <c r="E12" s="75" t="s">
        <v>228</v>
      </c>
      <c r="F12" s="74" t="s">
        <v>212</v>
      </c>
      <c r="G12" s="65">
        <v>2706</v>
      </c>
      <c r="H12" s="65">
        <v>2783</v>
      </c>
    </row>
    <row r="13" ht="27" customHeight="1" spans="1:8">
      <c r="A13" s="81" t="s">
        <v>229</v>
      </c>
      <c r="B13" s="73" t="s">
        <v>212</v>
      </c>
      <c r="C13" s="65">
        <v>12910</v>
      </c>
      <c r="D13" s="66">
        <v>13468</v>
      </c>
      <c r="E13" s="57" t="s">
        <v>230</v>
      </c>
      <c r="F13" s="82" t="s">
        <v>231</v>
      </c>
      <c r="G13" s="83">
        <v>625.93</v>
      </c>
      <c r="H13" s="83">
        <v>518.64</v>
      </c>
    </row>
    <row r="14" ht="27" customHeight="1" spans="1:8">
      <c r="A14" s="75" t="s">
        <v>232</v>
      </c>
      <c r="B14" s="84" t="s">
        <v>90</v>
      </c>
      <c r="C14" s="60" t="s">
        <v>90</v>
      </c>
      <c r="D14" s="60" t="s">
        <v>90</v>
      </c>
      <c r="E14" s="57" t="s">
        <v>233</v>
      </c>
      <c r="F14" s="78" t="s">
        <v>231</v>
      </c>
      <c r="G14" s="62">
        <v>57.55</v>
      </c>
      <c r="H14" s="62">
        <v>50</v>
      </c>
    </row>
    <row r="15" ht="27" customHeight="1" spans="1:8">
      <c r="A15" s="63" t="s">
        <v>234</v>
      </c>
      <c r="B15" s="79" t="s">
        <v>210</v>
      </c>
      <c r="C15" s="83">
        <v>331306909.48</v>
      </c>
      <c r="D15" s="85">
        <v>355782947.04</v>
      </c>
      <c r="E15" s="63" t="s">
        <v>235</v>
      </c>
      <c r="F15" s="59" t="s">
        <v>90</v>
      </c>
      <c r="G15" s="59" t="s">
        <v>90</v>
      </c>
      <c r="H15" s="59" t="s">
        <v>90</v>
      </c>
    </row>
    <row r="16" ht="27" customHeight="1" spans="1:8">
      <c r="A16" s="68" t="s">
        <v>236</v>
      </c>
      <c r="B16" s="69" t="s">
        <v>210</v>
      </c>
      <c r="C16" s="83">
        <v>788011969.13</v>
      </c>
      <c r="D16" s="83">
        <v>892582707.53</v>
      </c>
      <c r="E16" s="68" t="s">
        <v>211</v>
      </c>
      <c r="F16" s="69" t="s">
        <v>212</v>
      </c>
      <c r="G16" s="65">
        <f>G17+G18</f>
        <v>5139</v>
      </c>
      <c r="H16" s="65">
        <f>H17+H18</f>
        <v>5236</v>
      </c>
    </row>
    <row r="17" ht="27" customHeight="1" spans="1:8">
      <c r="A17" s="81" t="s">
        <v>237</v>
      </c>
      <c r="B17" s="73" t="s">
        <v>210</v>
      </c>
      <c r="C17" s="83">
        <v>456705059.65</v>
      </c>
      <c r="D17" s="83">
        <v>536799760.49</v>
      </c>
      <c r="E17" s="68" t="s">
        <v>238</v>
      </c>
      <c r="F17" s="69" t="s">
        <v>212</v>
      </c>
      <c r="G17" s="65">
        <v>3416</v>
      </c>
      <c r="H17" s="65">
        <v>3434</v>
      </c>
    </row>
    <row r="18" ht="27" customHeight="1" spans="1:8">
      <c r="A18" s="75" t="s">
        <v>239</v>
      </c>
      <c r="B18" s="77" t="s">
        <v>240</v>
      </c>
      <c r="C18" s="83">
        <f>IF(C16=0,0,(C24+G6)/C16*100)</f>
        <v>14.2265265746878</v>
      </c>
      <c r="D18" s="83">
        <f>IF(D16=0,0,(D24+H6)/D16*100)</f>
        <v>16.5835390145092</v>
      </c>
      <c r="E18" s="68" t="s">
        <v>241</v>
      </c>
      <c r="F18" s="69" t="s">
        <v>212</v>
      </c>
      <c r="G18" s="65">
        <v>1723</v>
      </c>
      <c r="H18" s="65">
        <v>1802</v>
      </c>
    </row>
    <row r="19" ht="27" customHeight="1" spans="1:8">
      <c r="A19" s="57" t="s">
        <v>242</v>
      </c>
      <c r="B19" s="78" t="s">
        <v>240</v>
      </c>
      <c r="C19" s="83">
        <v>16</v>
      </c>
      <c r="D19" s="83">
        <v>16</v>
      </c>
      <c r="E19" s="86" t="s">
        <v>227</v>
      </c>
      <c r="F19" s="87" t="s">
        <v>212</v>
      </c>
      <c r="G19" s="88">
        <v>3416</v>
      </c>
      <c r="H19" s="88">
        <v>3434</v>
      </c>
    </row>
    <row r="20" ht="27" customHeight="1" spans="1:8">
      <c r="A20" s="57" t="s">
        <v>243</v>
      </c>
      <c r="B20" s="78" t="s">
        <v>240</v>
      </c>
      <c r="C20" s="83">
        <v>8</v>
      </c>
      <c r="D20" s="85">
        <v>8</v>
      </c>
      <c r="E20" s="57" t="s">
        <v>232</v>
      </c>
      <c r="F20" s="58" t="s">
        <v>90</v>
      </c>
      <c r="G20" s="59" t="s">
        <v>90</v>
      </c>
      <c r="H20" s="59" t="s">
        <v>90</v>
      </c>
    </row>
    <row r="21" ht="27" customHeight="1" spans="1:8">
      <c r="A21" s="57" t="s">
        <v>244</v>
      </c>
      <c r="B21" s="79" t="s">
        <v>240</v>
      </c>
      <c r="C21" s="83">
        <v>20</v>
      </c>
      <c r="D21" s="85">
        <v>20</v>
      </c>
      <c r="E21" s="57" t="s">
        <v>245</v>
      </c>
      <c r="F21" s="78" t="s">
        <v>210</v>
      </c>
      <c r="G21" s="83">
        <v>235576870.71</v>
      </c>
      <c r="H21" s="83">
        <v>245101416</v>
      </c>
    </row>
    <row r="22" ht="27" customHeight="1" spans="1:8">
      <c r="A22" s="57" t="s">
        <v>246</v>
      </c>
      <c r="B22" s="76" t="s">
        <v>231</v>
      </c>
      <c r="C22" s="83">
        <f>IF(C12=0,0,C16/C12)</f>
        <v>39465.7168893675</v>
      </c>
      <c r="D22" s="85">
        <f>IF(D12=0,0,D16/D12)</f>
        <v>42861.1144072029</v>
      </c>
      <c r="E22" s="57" t="s">
        <v>236</v>
      </c>
      <c r="F22" s="78" t="s">
        <v>210</v>
      </c>
      <c r="G22" s="83">
        <v>235576870.71</v>
      </c>
      <c r="H22" s="83">
        <v>245101416</v>
      </c>
    </row>
    <row r="23" ht="27" customHeight="1" spans="1:8">
      <c r="A23" s="63" t="s">
        <v>247</v>
      </c>
      <c r="B23" s="82" t="s">
        <v>90</v>
      </c>
      <c r="C23" s="73" t="s">
        <v>90</v>
      </c>
      <c r="D23" s="89" t="s">
        <v>90</v>
      </c>
      <c r="E23" s="57" t="s">
        <v>239</v>
      </c>
      <c r="F23" s="78" t="s">
        <v>240</v>
      </c>
      <c r="G23" s="83">
        <v>24</v>
      </c>
      <c r="H23" s="83">
        <v>24</v>
      </c>
    </row>
    <row r="24" ht="27" customHeight="1" spans="1:8">
      <c r="A24" s="90" t="s">
        <v>248</v>
      </c>
      <c r="B24" s="64" t="s">
        <v>210</v>
      </c>
      <c r="C24" s="83">
        <v>111646903.32</v>
      </c>
      <c r="D24" s="85">
        <v>147561972.66</v>
      </c>
      <c r="E24" s="57" t="s">
        <v>246</v>
      </c>
      <c r="F24" s="78" t="s">
        <v>231</v>
      </c>
      <c r="G24" s="83">
        <f>IF(G19=0,0,G22/G19)</f>
        <v>68962.7841656909</v>
      </c>
      <c r="H24" s="83">
        <f>IF(H19=0,0,H22/H19)</f>
        <v>71374.9027373325</v>
      </c>
    </row>
    <row r="25" ht="27" customHeight="1" spans="1:8">
      <c r="A25" s="90" t="s">
        <v>249</v>
      </c>
      <c r="B25" s="60" t="s">
        <v>90</v>
      </c>
      <c r="C25" s="60" t="s">
        <v>90</v>
      </c>
      <c r="D25" s="60" t="s">
        <v>90</v>
      </c>
      <c r="E25" s="63" t="s">
        <v>250</v>
      </c>
      <c r="F25" s="79" t="s">
        <v>231</v>
      </c>
      <c r="G25" s="65">
        <v>58020</v>
      </c>
      <c r="H25" s="65">
        <v>61440</v>
      </c>
    </row>
    <row r="26" ht="27" customHeight="1" spans="1:8">
      <c r="A26" s="48"/>
      <c r="B26" s="48"/>
      <c r="C26" s="48"/>
      <c r="D26" s="48"/>
      <c r="E26" s="48"/>
      <c r="F26" s="48"/>
      <c r="G26" s="48"/>
      <c r="H26" s="91" t="s">
        <v>251</v>
      </c>
    </row>
  </sheetData>
  <mergeCells count="1">
    <mergeCell ref="A1:H1"/>
  </mergeCells>
  <printOptions horizontalCentered="1"/>
  <pageMargins left="0.393055555555556" right="0.393055555555556" top="0.786805555555556" bottom="0.550694444444444" header="0.511805555555556" footer="0.511805555555556"/>
  <pageSetup paperSize="9" scale="70" pageOrder="overThenDown" orientation="landscape" errors="blank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showGridLines="0" view="pageBreakPreview" zoomScaleNormal="100" zoomScaleSheetLayoutView="100" workbookViewId="0">
      <pane topLeftCell="E8" activePane="bottomRight" state="frozen"/>
      <selection activeCell="E6" sqref="E6"/>
    </sheetView>
  </sheetViews>
  <sheetFormatPr defaultColWidth="8" defaultRowHeight="15" outlineLevelCol="7"/>
  <cols>
    <col min="1" max="1" width="39.1428571428571" style="1" customWidth="1"/>
    <col min="2" max="2" width="7.14285714285714" style="1" customWidth="1"/>
    <col min="3" max="4" width="18.2857142857143" style="1" customWidth="1"/>
    <col min="5" max="5" width="46" style="1" customWidth="1"/>
    <col min="6" max="6" width="7.14285714285714" style="1" customWidth="1"/>
    <col min="7" max="8" width="18.2857142857143" style="1" customWidth="1"/>
    <col min="9" max="16384" width="8" style="2"/>
  </cols>
  <sheetData>
    <row r="1" ht="45" customHeight="1" spans="1:8">
      <c r="A1" s="3" t="s">
        <v>252</v>
      </c>
      <c r="B1" s="4"/>
      <c r="C1" s="4"/>
      <c r="D1" s="4"/>
      <c r="E1" s="4"/>
      <c r="F1" s="4"/>
      <c r="G1" s="4"/>
      <c r="H1" s="4"/>
    </row>
    <row r="2" ht="19.5" customHeight="1" spans="1:8">
      <c r="A2" s="5" t="s">
        <v>45</v>
      </c>
      <c r="B2" s="5"/>
      <c r="C2" s="5"/>
      <c r="D2" s="5"/>
      <c r="E2" s="33"/>
      <c r="F2" s="33"/>
      <c r="G2" s="33"/>
      <c r="H2" s="34" t="s">
        <v>41</v>
      </c>
    </row>
    <row r="3" ht="27" customHeight="1" spans="1:8">
      <c r="A3" s="8" t="s">
        <v>47</v>
      </c>
      <c r="B3" s="8" t="s">
        <v>207</v>
      </c>
      <c r="C3" s="8" t="s">
        <v>75</v>
      </c>
      <c r="D3" s="35" t="s">
        <v>76</v>
      </c>
      <c r="E3" s="36" t="s">
        <v>47</v>
      </c>
      <c r="F3" s="36" t="s">
        <v>207</v>
      </c>
      <c r="G3" s="36" t="s">
        <v>75</v>
      </c>
      <c r="H3" s="36" t="s">
        <v>76</v>
      </c>
    </row>
    <row r="4" ht="27" customHeight="1" spans="1:8">
      <c r="A4" s="11" t="s">
        <v>253</v>
      </c>
      <c r="B4" s="12" t="s">
        <v>90</v>
      </c>
      <c r="C4" s="12" t="s">
        <v>90</v>
      </c>
      <c r="D4" s="37" t="s">
        <v>90</v>
      </c>
      <c r="E4" s="23" t="s">
        <v>254</v>
      </c>
      <c r="F4" s="16" t="s">
        <v>210</v>
      </c>
      <c r="G4" s="38">
        <v>0</v>
      </c>
      <c r="H4" s="38">
        <f>G7</f>
        <v>0</v>
      </c>
    </row>
    <row r="5" ht="27" customHeight="1" spans="1:8">
      <c r="A5" s="11" t="s">
        <v>211</v>
      </c>
      <c r="B5" s="12" t="s">
        <v>212</v>
      </c>
      <c r="C5" s="39">
        <f>C6+C7</f>
        <v>20333</v>
      </c>
      <c r="D5" s="40">
        <f>D6+D7</f>
        <v>20478</v>
      </c>
      <c r="E5" s="23" t="s">
        <v>255</v>
      </c>
      <c r="F5" s="16" t="s">
        <v>210</v>
      </c>
      <c r="G5" s="38">
        <v>0</v>
      </c>
      <c r="H5" s="38">
        <v>0</v>
      </c>
    </row>
    <row r="6" ht="27" customHeight="1" spans="1:8">
      <c r="A6" s="41" t="s">
        <v>256</v>
      </c>
      <c r="B6" s="20" t="s">
        <v>212</v>
      </c>
      <c r="C6" s="39">
        <v>14387</v>
      </c>
      <c r="D6" s="40">
        <v>14378</v>
      </c>
      <c r="E6" s="23" t="s">
        <v>257</v>
      </c>
      <c r="F6" s="16" t="s">
        <v>210</v>
      </c>
      <c r="G6" s="38">
        <v>0</v>
      </c>
      <c r="H6" s="38">
        <v>0</v>
      </c>
    </row>
    <row r="7" ht="27" customHeight="1" spans="1:8">
      <c r="A7" s="23" t="s">
        <v>258</v>
      </c>
      <c r="B7" s="42" t="s">
        <v>212</v>
      </c>
      <c r="C7" s="39">
        <v>5946</v>
      </c>
      <c r="D7" s="40">
        <v>6100</v>
      </c>
      <c r="E7" s="23" t="s">
        <v>259</v>
      </c>
      <c r="F7" s="16" t="s">
        <v>210</v>
      </c>
      <c r="G7" s="38">
        <f>G4-G5+G6</f>
        <v>0</v>
      </c>
      <c r="H7" s="38">
        <f>H4-H5+H6</f>
        <v>0</v>
      </c>
    </row>
    <row r="8" ht="27" customHeight="1" spans="1:8">
      <c r="A8" s="23" t="s">
        <v>227</v>
      </c>
      <c r="B8" s="42" t="s">
        <v>212</v>
      </c>
      <c r="C8" s="39">
        <v>14387</v>
      </c>
      <c r="D8" s="40">
        <v>14387</v>
      </c>
      <c r="E8" s="23" t="s">
        <v>260</v>
      </c>
      <c r="F8" s="16" t="s">
        <v>210</v>
      </c>
      <c r="G8" s="38">
        <v>0</v>
      </c>
      <c r="H8" s="38">
        <v>0</v>
      </c>
    </row>
    <row r="9" ht="27" customHeight="1" spans="1:8">
      <c r="A9" s="23" t="s">
        <v>232</v>
      </c>
      <c r="B9" s="42" t="s">
        <v>90</v>
      </c>
      <c r="C9" s="20" t="s">
        <v>90</v>
      </c>
      <c r="D9" s="43" t="s">
        <v>90</v>
      </c>
      <c r="E9" s="23" t="s">
        <v>261</v>
      </c>
      <c r="F9" s="16" t="s">
        <v>210</v>
      </c>
      <c r="G9" s="38">
        <v>0</v>
      </c>
      <c r="H9" s="38">
        <v>0</v>
      </c>
    </row>
    <row r="10" ht="27" customHeight="1" spans="1:8">
      <c r="A10" s="23" t="s">
        <v>262</v>
      </c>
      <c r="B10" s="16" t="s">
        <v>210</v>
      </c>
      <c r="C10" s="38">
        <v>971718908.77</v>
      </c>
      <c r="D10" s="38">
        <v>971718908.77</v>
      </c>
      <c r="E10" s="23" t="s">
        <v>263</v>
      </c>
      <c r="F10" s="16" t="s">
        <v>90</v>
      </c>
      <c r="G10" s="44" t="s">
        <v>90</v>
      </c>
      <c r="H10" s="44" t="s">
        <v>90</v>
      </c>
    </row>
    <row r="11" ht="27" customHeight="1" spans="1:8">
      <c r="A11" s="23" t="s">
        <v>264</v>
      </c>
      <c r="B11" s="16" t="s">
        <v>210</v>
      </c>
      <c r="C11" s="38">
        <v>971718908.77</v>
      </c>
      <c r="D11" s="38">
        <v>971718908.77</v>
      </c>
      <c r="E11" s="23" t="s">
        <v>265</v>
      </c>
      <c r="F11" s="42" t="s">
        <v>212</v>
      </c>
      <c r="G11" s="45">
        <v>43373</v>
      </c>
      <c r="H11" s="46">
        <v>43373</v>
      </c>
    </row>
    <row r="12" ht="27" customHeight="1" spans="1:8">
      <c r="A12" s="23" t="s">
        <v>239</v>
      </c>
      <c r="B12" s="16" t="s">
        <v>240</v>
      </c>
      <c r="C12" s="38">
        <f>IF(C11=0,0,(C17+G6)/C11)*100</f>
        <v>9.21500000070437</v>
      </c>
      <c r="D12" s="38">
        <f>IF(D11=0,0,(D17+H6)/D11)*100</f>
        <v>9.21500000070437</v>
      </c>
      <c r="E12" s="23" t="s">
        <v>266</v>
      </c>
      <c r="F12" s="23" t="s">
        <v>231</v>
      </c>
      <c r="G12" s="38">
        <f>G13+G14</f>
        <v>840.37</v>
      </c>
      <c r="H12" s="38">
        <f>H13+H14</f>
        <v>901.48</v>
      </c>
    </row>
    <row r="13" ht="27" customHeight="1" spans="1:8">
      <c r="A13" s="23" t="s">
        <v>242</v>
      </c>
      <c r="B13" s="16" t="s">
        <v>240</v>
      </c>
      <c r="C13" s="47">
        <v>7.5</v>
      </c>
      <c r="D13" s="47">
        <v>7.5</v>
      </c>
      <c r="E13" s="23" t="s">
        <v>267</v>
      </c>
      <c r="F13" s="23" t="s">
        <v>231</v>
      </c>
      <c r="G13" s="38">
        <v>290.37</v>
      </c>
      <c r="H13" s="38">
        <v>321.48</v>
      </c>
    </row>
    <row r="14" ht="27" customHeight="1" spans="1:8">
      <c r="A14" s="23" t="s">
        <v>268</v>
      </c>
      <c r="B14" s="16" t="s">
        <v>240</v>
      </c>
      <c r="C14" s="47">
        <v>2</v>
      </c>
      <c r="D14" s="47">
        <v>2</v>
      </c>
      <c r="E14" s="23" t="s">
        <v>269</v>
      </c>
      <c r="F14" s="23" t="s">
        <v>231</v>
      </c>
      <c r="G14" s="38">
        <v>550</v>
      </c>
      <c r="H14" s="38">
        <v>580</v>
      </c>
    </row>
    <row r="15" ht="27" customHeight="1" spans="1:8">
      <c r="A15" s="23" t="s">
        <v>246</v>
      </c>
      <c r="B15" s="16" t="s">
        <v>231</v>
      </c>
      <c r="C15" s="38">
        <f>IF(C8=0,0,C11/C8)</f>
        <v>67541.4547000765</v>
      </c>
      <c r="D15" s="38">
        <f>IF(D8=0,0,D11/D8)</f>
        <v>67541.4547000765</v>
      </c>
      <c r="E15" s="23" t="s">
        <v>270</v>
      </c>
      <c r="F15" s="16" t="s">
        <v>90</v>
      </c>
      <c r="G15" s="44" t="s">
        <v>90</v>
      </c>
      <c r="H15" s="44" t="s">
        <v>90</v>
      </c>
    </row>
    <row r="16" ht="27" customHeight="1" spans="1:8">
      <c r="A16" s="23" t="s">
        <v>247</v>
      </c>
      <c r="B16" s="16" t="s">
        <v>90</v>
      </c>
      <c r="C16" s="16" t="s">
        <v>90</v>
      </c>
      <c r="D16" s="16" t="s">
        <v>90</v>
      </c>
      <c r="E16" s="23" t="s">
        <v>271</v>
      </c>
      <c r="F16" s="42" t="s">
        <v>212</v>
      </c>
      <c r="G16" s="45">
        <v>43373</v>
      </c>
      <c r="H16" s="46">
        <v>43373</v>
      </c>
    </row>
    <row r="17" ht="27" customHeight="1" spans="1:8">
      <c r="A17" s="23" t="s">
        <v>272</v>
      </c>
      <c r="B17" s="16" t="s">
        <v>210</v>
      </c>
      <c r="C17" s="38">
        <v>89543897.45</v>
      </c>
      <c r="D17" s="38">
        <v>89543897.45</v>
      </c>
      <c r="E17" s="23" t="s">
        <v>273</v>
      </c>
      <c r="F17" s="16" t="s">
        <v>231</v>
      </c>
      <c r="G17" s="38">
        <v>75</v>
      </c>
      <c r="H17" s="38">
        <v>75</v>
      </c>
    </row>
    <row r="18" ht="27" customHeight="1" spans="1:8">
      <c r="A18" s="23" t="s">
        <v>249</v>
      </c>
      <c r="B18" s="16" t="s">
        <v>90</v>
      </c>
      <c r="C18" s="16" t="s">
        <v>90</v>
      </c>
      <c r="D18" s="16" t="s">
        <v>90</v>
      </c>
      <c r="E18" s="23" t="s">
        <v>274</v>
      </c>
      <c r="F18" s="16" t="s">
        <v>231</v>
      </c>
      <c r="G18" s="38">
        <v>75</v>
      </c>
      <c r="H18" s="38">
        <v>75</v>
      </c>
    </row>
    <row r="19" ht="27" customHeight="1" spans="1:8">
      <c r="A19" s="48"/>
      <c r="B19" s="48"/>
      <c r="C19" s="48"/>
      <c r="D19" s="48"/>
      <c r="E19" s="48"/>
      <c r="F19" s="48"/>
      <c r="G19" s="48"/>
      <c r="H19" s="49" t="s">
        <v>275</v>
      </c>
    </row>
  </sheetData>
  <mergeCells count="1">
    <mergeCell ref="A1:H1"/>
  </mergeCells>
  <printOptions horizontalCentered="1"/>
  <pageMargins left="0.786805555555556" right="0.786805555555556" top="1.18055555555556" bottom="1.18055555555556" header="0.511805555555556" footer="0.511805555555556"/>
  <pageSetup paperSize="9" scale="74" pageOrder="overThenDown" orientation="landscape" errors="blank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"/>
  <sheetViews>
    <sheetView showGridLines="0" showZeros="0" view="pageBreakPreview" zoomScaleNormal="100" zoomScaleSheetLayoutView="100" workbookViewId="0">
      <pane topLeftCell="C1" activePane="bottomRight" state="frozen"/>
      <selection activeCell="A3" sqref="3:15"/>
    </sheetView>
  </sheetViews>
  <sheetFormatPr defaultColWidth="8" defaultRowHeight="15" outlineLevelCol="7"/>
  <cols>
    <col min="1" max="1" width="32.8571428571429" style="1" customWidth="1"/>
    <col min="2" max="2" width="6.85714285714286" style="1" customWidth="1"/>
    <col min="3" max="4" width="22" style="1" customWidth="1"/>
    <col min="5" max="5" width="44" style="1" customWidth="1"/>
    <col min="6" max="6" width="7" style="1" customWidth="1"/>
    <col min="7" max="8" width="24.5714285714286" style="1" customWidth="1"/>
    <col min="9" max="16384" width="8" style="2"/>
  </cols>
  <sheetData>
    <row r="1" ht="45" customHeight="1" spans="1:8">
      <c r="A1" s="3" t="s">
        <v>276</v>
      </c>
      <c r="B1" s="4"/>
      <c r="C1" s="4"/>
      <c r="D1" s="4"/>
      <c r="E1" s="4"/>
      <c r="F1" s="4"/>
      <c r="G1" s="4"/>
      <c r="H1" s="4"/>
    </row>
    <row r="2" ht="19.5" customHeight="1" spans="1:8">
      <c r="A2" s="5" t="s">
        <v>45</v>
      </c>
      <c r="B2" s="6"/>
      <c r="C2" s="5"/>
      <c r="D2" s="5"/>
      <c r="E2" s="5"/>
      <c r="F2" s="6"/>
      <c r="G2" s="5"/>
      <c r="H2" s="7" t="s">
        <v>43</v>
      </c>
    </row>
    <row r="3" ht="27" customHeight="1" spans="1:8">
      <c r="A3" s="8" t="s">
        <v>47</v>
      </c>
      <c r="B3" s="8" t="s">
        <v>207</v>
      </c>
      <c r="C3" s="8" t="s">
        <v>75</v>
      </c>
      <c r="D3" s="8" t="s">
        <v>76</v>
      </c>
      <c r="E3" s="9" t="s">
        <v>47</v>
      </c>
      <c r="F3" s="9" t="s">
        <v>207</v>
      </c>
      <c r="G3" s="10" t="s">
        <v>75</v>
      </c>
      <c r="H3" s="10" t="s">
        <v>76</v>
      </c>
    </row>
    <row r="4" ht="27" customHeight="1" spans="1:8">
      <c r="A4" s="11" t="s">
        <v>277</v>
      </c>
      <c r="B4" s="12" t="s">
        <v>90</v>
      </c>
      <c r="C4" s="13" t="s">
        <v>90</v>
      </c>
      <c r="D4" s="14" t="s">
        <v>90</v>
      </c>
      <c r="E4" s="15" t="s">
        <v>278</v>
      </c>
      <c r="F4" s="16" t="s">
        <v>212</v>
      </c>
      <c r="G4" s="17">
        <v>2870</v>
      </c>
      <c r="H4" s="18">
        <v>2870</v>
      </c>
    </row>
    <row r="5" ht="27" customHeight="1" spans="1:8">
      <c r="A5" s="19" t="s">
        <v>211</v>
      </c>
      <c r="B5" s="20" t="s">
        <v>212</v>
      </c>
      <c r="C5" s="21">
        <v>8226</v>
      </c>
      <c r="D5" s="22">
        <v>8226</v>
      </c>
      <c r="E5" s="23" t="s">
        <v>279</v>
      </c>
      <c r="F5" s="16" t="s">
        <v>212</v>
      </c>
      <c r="G5" s="17">
        <v>70</v>
      </c>
      <c r="H5" s="17">
        <v>70</v>
      </c>
    </row>
    <row r="6" ht="27" customHeight="1" spans="1:8">
      <c r="A6" s="24" t="s">
        <v>280</v>
      </c>
      <c r="B6" s="25" t="s">
        <v>212</v>
      </c>
      <c r="C6" s="17">
        <v>0</v>
      </c>
      <c r="D6" s="17">
        <v>0</v>
      </c>
      <c r="E6" s="26" t="s">
        <v>281</v>
      </c>
      <c r="F6" s="16" t="s">
        <v>90</v>
      </c>
      <c r="G6" s="27" t="s">
        <v>90</v>
      </c>
      <c r="H6" s="27" t="s">
        <v>90</v>
      </c>
    </row>
    <row r="7" ht="27" customHeight="1" spans="1:8">
      <c r="A7" s="24" t="s">
        <v>282</v>
      </c>
      <c r="B7" s="25" t="s">
        <v>212</v>
      </c>
      <c r="C7" s="17">
        <v>7226</v>
      </c>
      <c r="D7" s="17">
        <v>7226</v>
      </c>
      <c r="E7" s="23" t="s">
        <v>211</v>
      </c>
      <c r="F7" s="16" t="s">
        <v>212</v>
      </c>
      <c r="G7" s="17">
        <v>11781</v>
      </c>
      <c r="H7" s="17">
        <v>11781</v>
      </c>
    </row>
    <row r="8" ht="27" customHeight="1" spans="1:8">
      <c r="A8" s="24" t="s">
        <v>232</v>
      </c>
      <c r="B8" s="25" t="s">
        <v>90</v>
      </c>
      <c r="C8" s="27" t="s">
        <v>90</v>
      </c>
      <c r="D8" s="27" t="s">
        <v>90</v>
      </c>
      <c r="E8" s="23" t="s">
        <v>227</v>
      </c>
      <c r="F8" s="16" t="s">
        <v>212</v>
      </c>
      <c r="G8" s="28">
        <v>10288</v>
      </c>
      <c r="H8" s="17">
        <v>10288</v>
      </c>
    </row>
    <row r="9" ht="27" customHeight="1" spans="1:8">
      <c r="A9" s="24" t="s">
        <v>262</v>
      </c>
      <c r="B9" s="25" t="s">
        <v>210</v>
      </c>
      <c r="C9" s="17">
        <v>260260541</v>
      </c>
      <c r="D9" s="17">
        <v>396554811.88</v>
      </c>
      <c r="E9" s="23" t="s">
        <v>232</v>
      </c>
      <c r="F9" s="16" t="s">
        <v>210</v>
      </c>
      <c r="G9" s="17">
        <v>474985263.83</v>
      </c>
      <c r="H9" s="17">
        <v>522484310.4</v>
      </c>
    </row>
    <row r="10" ht="27" customHeight="1" spans="1:8">
      <c r="A10" s="24" t="s">
        <v>264</v>
      </c>
      <c r="B10" s="25" t="s">
        <v>210</v>
      </c>
      <c r="C10" s="17">
        <v>260260541</v>
      </c>
      <c r="D10" s="17">
        <v>396554811.88</v>
      </c>
      <c r="E10" s="23" t="s">
        <v>239</v>
      </c>
      <c r="F10" s="16" t="s">
        <v>240</v>
      </c>
      <c r="G10" s="17">
        <f>IF(G9=0,0,G13/G9*100)</f>
        <v>0.245520000051493</v>
      </c>
      <c r="H10" s="17">
        <f>IF(H9=0,0,H13/H9*100)</f>
        <v>0.417999920098653</v>
      </c>
    </row>
    <row r="11" ht="27" customHeight="1" spans="1:8">
      <c r="A11" s="24" t="s">
        <v>239</v>
      </c>
      <c r="B11" s="25" t="s">
        <v>240</v>
      </c>
      <c r="C11" s="17">
        <v>1</v>
      </c>
      <c r="D11" s="17">
        <v>1</v>
      </c>
      <c r="E11" s="23" t="s">
        <v>246</v>
      </c>
      <c r="F11" s="16" t="s">
        <v>231</v>
      </c>
      <c r="G11" s="17">
        <f>IF(G8=0,0,G9/G8)</f>
        <v>46168.863125</v>
      </c>
      <c r="H11" s="17">
        <f>IF(H8=0,0,H9/H8)</f>
        <v>50785.8</v>
      </c>
    </row>
    <row r="12" ht="27" customHeight="1" spans="1:8">
      <c r="A12" s="24" t="s">
        <v>246</v>
      </c>
      <c r="B12" s="25" t="s">
        <v>231</v>
      </c>
      <c r="C12" s="17">
        <f>IF(C7=0,0,C10/C7)</f>
        <v>36017.2351231663</v>
      </c>
      <c r="D12" s="17">
        <f>IF(D7=0,0,D10/D7)</f>
        <v>54878.8834597288</v>
      </c>
      <c r="E12" s="23" t="s">
        <v>283</v>
      </c>
      <c r="F12" s="16" t="s">
        <v>210</v>
      </c>
      <c r="G12" s="17">
        <v>1166183.82</v>
      </c>
      <c r="H12" s="17">
        <v>2183984</v>
      </c>
    </row>
    <row r="13" ht="27" customHeight="1" spans="1:8">
      <c r="A13" s="24" t="s">
        <v>284</v>
      </c>
      <c r="B13" s="25" t="s">
        <v>285</v>
      </c>
      <c r="C13" s="17">
        <v>1284</v>
      </c>
      <c r="D13" s="17">
        <v>1348</v>
      </c>
      <c r="E13" s="16" t="s">
        <v>286</v>
      </c>
      <c r="F13" s="16" t="s">
        <v>210</v>
      </c>
      <c r="G13" s="17">
        <v>1166183.82</v>
      </c>
      <c r="H13" s="17">
        <v>2183984</v>
      </c>
    </row>
    <row r="14" ht="27" customHeight="1" spans="1:8">
      <c r="A14" s="24" t="s">
        <v>287</v>
      </c>
      <c r="B14" s="25" t="s">
        <v>285</v>
      </c>
      <c r="C14" s="17">
        <v>1096</v>
      </c>
      <c r="D14" s="17">
        <v>1216</v>
      </c>
      <c r="E14" s="26" t="s">
        <v>288</v>
      </c>
      <c r="F14" s="16" t="s">
        <v>212</v>
      </c>
      <c r="G14" s="17">
        <v>29</v>
      </c>
      <c r="H14" s="17">
        <v>29</v>
      </c>
    </row>
    <row r="15" ht="27" customHeight="1" spans="1:8">
      <c r="A15" s="29"/>
      <c r="B15" s="30"/>
      <c r="C15" s="31"/>
      <c r="D15" s="31"/>
      <c r="E15" s="29"/>
      <c r="F15" s="30"/>
      <c r="G15" s="31"/>
      <c r="H15" s="32" t="s">
        <v>289</v>
      </c>
    </row>
  </sheetData>
  <mergeCells count="1">
    <mergeCell ref="A1:H1"/>
  </mergeCells>
  <printOptions horizontalCentered="1"/>
  <pageMargins left="0.786805555555556" right="0.786805555555556" top="1.18055555555556" bottom="1.18055555555556" header="0.511805555555556" footer="0.511805555555556"/>
  <pageSetup paperSize="9" scale="70" pageOrder="overThenDown" orientation="landscape" errors="blank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11805555555556" footer="0.511805555555556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14285714285714" defaultRowHeight="15"/>
  <sheetData/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showGridLines="0" showZeros="0" workbookViewId="0">
      <selection activeCell="B20" sqref="B20"/>
    </sheetView>
  </sheetViews>
  <sheetFormatPr defaultColWidth="8" defaultRowHeight="15" outlineLevelCol="4"/>
  <cols>
    <col min="1" max="1" width="6.91428571428571" style="1"/>
    <col min="2" max="2" width="88.7904761904762" style="1"/>
    <col min="3" max="3" width="8" style="1" hidden="1"/>
    <col min="4" max="4" width="15.1714285714286" style="1"/>
    <col min="5" max="5" width="8.24761904761905" style="1"/>
    <col min="6" max="16384" width="8" style="2"/>
  </cols>
  <sheetData>
    <row r="1" ht="21" customHeight="1" spans="1:5">
      <c r="A1" s="144"/>
      <c r="B1" s="144"/>
      <c r="C1" s="144"/>
      <c r="D1" s="144"/>
      <c r="E1" s="144"/>
    </row>
    <row r="2" ht="42.75" customHeight="1" spans="1:5">
      <c r="A2" s="204" t="s">
        <v>21</v>
      </c>
      <c r="B2" s="204"/>
      <c r="C2" s="204"/>
      <c r="D2" s="204"/>
      <c r="E2" s="205"/>
    </row>
    <row r="3" ht="25.5" customHeight="1" spans="1:5">
      <c r="A3" s="206"/>
      <c r="B3" s="206"/>
      <c r="C3" s="206"/>
      <c r="D3" s="206"/>
      <c r="E3" s="206"/>
    </row>
    <row r="4" ht="25.5" customHeight="1" spans="1:5">
      <c r="A4" s="206"/>
      <c r="B4" s="106" t="s">
        <v>22</v>
      </c>
      <c r="C4" s="106"/>
      <c r="D4" s="94" t="s">
        <v>23</v>
      </c>
      <c r="E4" s="207"/>
    </row>
    <row r="5" ht="25.5" customHeight="1" spans="1:5">
      <c r="A5" s="206"/>
      <c r="B5" s="106" t="s">
        <v>24</v>
      </c>
      <c r="C5" s="106"/>
      <c r="D5" s="94" t="s">
        <v>25</v>
      </c>
      <c r="E5" s="207"/>
    </row>
    <row r="6" ht="25.5" customHeight="1" spans="1:5">
      <c r="A6" s="206"/>
      <c r="B6" s="106" t="s">
        <v>26</v>
      </c>
      <c r="C6" s="106"/>
      <c r="D6" s="94" t="s">
        <v>27</v>
      </c>
      <c r="E6" s="207"/>
    </row>
    <row r="7" ht="25.5" customHeight="1" spans="1:5">
      <c r="A7" s="206"/>
      <c r="B7" s="106" t="s">
        <v>28</v>
      </c>
      <c r="C7" s="106"/>
      <c r="D7" s="94" t="s">
        <v>29</v>
      </c>
      <c r="E7" s="207"/>
    </row>
    <row r="8" ht="25.5" customHeight="1" spans="1:5">
      <c r="A8" s="206"/>
      <c r="B8" s="106" t="s">
        <v>30</v>
      </c>
      <c r="C8" s="106"/>
      <c r="D8" s="94" t="s">
        <v>31</v>
      </c>
      <c r="E8" s="207"/>
    </row>
    <row r="9" ht="25.5" customHeight="1" spans="1:5">
      <c r="A9" s="206"/>
      <c r="B9" s="106" t="s">
        <v>32</v>
      </c>
      <c r="C9" s="106"/>
      <c r="D9" s="94" t="s">
        <v>33</v>
      </c>
      <c r="E9" s="207"/>
    </row>
    <row r="10" ht="25.5" customHeight="1" spans="1:5">
      <c r="A10" s="206"/>
      <c r="B10" s="106" t="s">
        <v>34</v>
      </c>
      <c r="C10" s="106"/>
      <c r="D10" s="94" t="s">
        <v>35</v>
      </c>
      <c r="E10" s="207"/>
    </row>
    <row r="11" ht="25.5" customHeight="1" spans="1:5">
      <c r="A11" s="206"/>
      <c r="B11" s="106" t="s">
        <v>36</v>
      </c>
      <c r="C11" s="106"/>
      <c r="D11" s="94" t="s">
        <v>37</v>
      </c>
      <c r="E11" s="207"/>
    </row>
    <row r="12" ht="25.5" customHeight="1" spans="1:5">
      <c r="A12" s="144"/>
      <c r="B12" s="106" t="s">
        <v>38</v>
      </c>
      <c r="C12" s="106"/>
      <c r="D12" s="94" t="s">
        <v>39</v>
      </c>
      <c r="E12" s="207"/>
    </row>
    <row r="13" ht="25.5" customHeight="1" spans="1:5">
      <c r="A13" s="144"/>
      <c r="B13" s="106" t="s">
        <v>40</v>
      </c>
      <c r="C13" s="106"/>
      <c r="D13" s="94" t="s">
        <v>41</v>
      </c>
      <c r="E13" s="207"/>
    </row>
    <row r="14" ht="25.5" customHeight="1" spans="1:5">
      <c r="A14" s="144"/>
      <c r="B14" s="106" t="s">
        <v>42</v>
      </c>
      <c r="C14" s="106"/>
      <c r="D14" s="94" t="s">
        <v>43</v>
      </c>
      <c r="E14" s="207"/>
    </row>
  </sheetData>
  <mergeCells count="9">
    <mergeCell ref="A2:D2"/>
    <mergeCell ref="B4:C4"/>
    <mergeCell ref="B5:C5"/>
    <mergeCell ref="B6:C6"/>
    <mergeCell ref="B7:C7"/>
    <mergeCell ref="B8:C8"/>
    <mergeCell ref="B9:C9"/>
    <mergeCell ref="B10:C10"/>
    <mergeCell ref="B11:C11"/>
  </mergeCells>
  <printOptions horizontalCentered="1"/>
  <pageMargins left="0.393055555555556" right="0.393055555555556" top="0.393055555555556" bottom="0.393055555555556" header="0.511805555555556" footer="0.511805555555556"/>
  <pageSetup paperSize="9" scale="65" pageOrder="overThenDown" orientation="landscape" errors="blank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showGridLines="0" showZeros="0" workbookViewId="0">
      <pane topLeftCell="B5" activePane="bottomRight" state="frozen"/>
      <selection activeCell="A1" sqref="A1"/>
    </sheetView>
  </sheetViews>
  <sheetFormatPr defaultColWidth="8" defaultRowHeight="15"/>
  <cols>
    <col min="1" max="1" width="33.5714285714286" style="1" customWidth="1"/>
    <col min="2" max="9" width="14" style="1" customWidth="1"/>
    <col min="10" max="16384" width="8" style="2"/>
  </cols>
  <sheetData>
    <row r="1" ht="42.75" customHeight="1" spans="1:9">
      <c r="A1" s="3" t="s">
        <v>44</v>
      </c>
      <c r="B1" s="4"/>
      <c r="C1" s="4"/>
      <c r="D1" s="196"/>
      <c r="E1" s="4"/>
      <c r="F1" s="4"/>
      <c r="G1" s="4"/>
      <c r="H1" s="4"/>
      <c r="I1" s="4"/>
    </row>
    <row r="2" ht="18" customHeight="1" spans="1:9">
      <c r="A2" s="110"/>
      <c r="B2" s="110"/>
      <c r="C2" s="110"/>
      <c r="D2" s="113"/>
      <c r="E2" s="110"/>
      <c r="F2" s="110"/>
      <c r="G2" s="110"/>
      <c r="H2" s="110"/>
      <c r="I2" s="203" t="s">
        <v>23</v>
      </c>
    </row>
    <row r="3" ht="18" customHeight="1" spans="1:9">
      <c r="A3" s="5" t="s">
        <v>45</v>
      </c>
      <c r="B3" s="5"/>
      <c r="C3" s="33"/>
      <c r="D3" s="197"/>
      <c r="E3" s="5"/>
      <c r="F3" s="5"/>
      <c r="G3" s="5"/>
      <c r="H3" s="5"/>
      <c r="I3" s="7" t="s">
        <v>46</v>
      </c>
    </row>
    <row r="4" ht="36.75" customHeight="1" spans="1:9">
      <c r="A4" s="55" t="s">
        <v>47</v>
      </c>
      <c r="B4" s="198" t="s">
        <v>48</v>
      </c>
      <c r="C4" s="199" t="s">
        <v>49</v>
      </c>
      <c r="D4" s="199" t="s">
        <v>50</v>
      </c>
      <c r="E4" s="200" t="s">
        <v>51</v>
      </c>
      <c r="F4" s="54" t="s">
        <v>52</v>
      </c>
      <c r="G4" s="54" t="s">
        <v>53</v>
      </c>
      <c r="H4" s="54" t="s">
        <v>54</v>
      </c>
      <c r="I4" s="198" t="s">
        <v>55</v>
      </c>
    </row>
    <row r="5" ht="25.5" customHeight="1" spans="1:9">
      <c r="A5" s="201" t="s">
        <v>56</v>
      </c>
      <c r="B5" s="67">
        <f t="shared" ref="B5:B8" si="0">C5+D5+E5+F5+G5+H5+I5</f>
        <v>649237995.64</v>
      </c>
      <c r="C5" s="176">
        <v>397914242.52</v>
      </c>
      <c r="D5" s="176">
        <v>8631456.71</v>
      </c>
      <c r="E5" s="67">
        <v>105147805.2</v>
      </c>
      <c r="F5" s="67">
        <v>90870297.45</v>
      </c>
      <c r="G5" s="67">
        <v>39819830</v>
      </c>
      <c r="H5" s="67">
        <v>2443984</v>
      </c>
      <c r="I5" s="61">
        <v>4410379.76</v>
      </c>
    </row>
    <row r="6" ht="25.5" customHeight="1" spans="1:9">
      <c r="A6" s="202" t="s">
        <v>57</v>
      </c>
      <c r="B6" s="67">
        <f>C6+D6+E6+F6+G6+H6+I6</f>
        <v>320799132.06</v>
      </c>
      <c r="C6" s="67">
        <v>150921972.66</v>
      </c>
      <c r="D6" s="67">
        <v>1415900</v>
      </c>
      <c r="E6" s="67">
        <v>58824339.83</v>
      </c>
      <c r="F6" s="67">
        <v>89543897.45</v>
      </c>
      <c r="G6" s="67">
        <v>13943490</v>
      </c>
      <c r="H6" s="67">
        <v>2183984</v>
      </c>
      <c r="I6" s="61">
        <v>3965548.12</v>
      </c>
    </row>
    <row r="7" ht="25.5" customHeight="1" spans="1:9">
      <c r="A7" s="202" t="s">
        <v>58</v>
      </c>
      <c r="B7" s="67">
        <f>C7+D7+E7+F7+G7+H7+I7</f>
        <v>76519105.37</v>
      </c>
      <c r="C7" s="67">
        <v>0</v>
      </c>
      <c r="D7" s="67">
        <v>5628300</v>
      </c>
      <c r="E7" s="67">
        <v>45734465.37</v>
      </c>
      <c r="F7" s="67">
        <v>0</v>
      </c>
      <c r="G7" s="67">
        <v>25156340</v>
      </c>
      <c r="H7" s="67">
        <v>0</v>
      </c>
      <c r="I7" s="61">
        <v>0</v>
      </c>
    </row>
    <row r="8" ht="25.5" customHeight="1" spans="1:9">
      <c r="A8" s="179" t="s">
        <v>59</v>
      </c>
      <c r="B8" s="67">
        <f>C8+D8+E8+F8+G8+H8+I8</f>
        <v>4470488.35</v>
      </c>
      <c r="C8" s="67">
        <v>70000</v>
      </c>
      <c r="D8" s="67">
        <v>1587256.71</v>
      </c>
      <c r="E8" s="67">
        <v>89000</v>
      </c>
      <c r="F8" s="67">
        <v>1326400</v>
      </c>
      <c r="G8" s="67">
        <v>720000</v>
      </c>
      <c r="H8" s="67">
        <v>260000</v>
      </c>
      <c r="I8" s="61">
        <v>417831.64</v>
      </c>
    </row>
    <row r="9" ht="25.5" customHeight="1" spans="1:9">
      <c r="A9" s="179" t="s">
        <v>60</v>
      </c>
      <c r="B9" s="67">
        <f>C9+D9</f>
        <v>0</v>
      </c>
      <c r="C9" s="67">
        <v>0</v>
      </c>
      <c r="D9" s="67">
        <v>0</v>
      </c>
      <c r="E9" s="58"/>
      <c r="F9" s="67"/>
      <c r="G9" s="67"/>
      <c r="H9" s="67"/>
      <c r="I9" s="67"/>
    </row>
    <row r="10" ht="25.5" customHeight="1" spans="1:9">
      <c r="A10" s="179" t="s">
        <v>61</v>
      </c>
      <c r="B10" s="67">
        <f>C10+D10+E10+F10+I10</f>
        <v>7027000</v>
      </c>
      <c r="C10" s="67">
        <v>6500000</v>
      </c>
      <c r="D10" s="67">
        <v>0</v>
      </c>
      <c r="E10" s="67">
        <v>500000</v>
      </c>
      <c r="F10" s="67">
        <v>0</v>
      </c>
      <c r="G10" s="67"/>
      <c r="H10" s="67"/>
      <c r="I10" s="67">
        <v>27000</v>
      </c>
    </row>
    <row r="11" ht="25.5" customHeight="1" spans="1:9">
      <c r="A11" s="179" t="s">
        <v>62</v>
      </c>
      <c r="B11" s="67">
        <f t="shared" ref="B11:B15" si="1">C11+D11+E11+F11+G11+H11+I11</f>
        <v>20000</v>
      </c>
      <c r="C11" s="67">
        <v>20000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</row>
    <row r="12" ht="25.5" customHeight="1" spans="1:9">
      <c r="A12" s="179" t="s">
        <v>63</v>
      </c>
      <c r="B12" s="67">
        <f>C12</f>
        <v>0</v>
      </c>
      <c r="C12" s="67">
        <v>0</v>
      </c>
      <c r="D12" s="67"/>
      <c r="E12" s="67"/>
      <c r="F12" s="67"/>
      <c r="G12" s="67"/>
      <c r="H12" s="67"/>
      <c r="I12" s="67"/>
    </row>
    <row r="13" ht="25.5" customHeight="1" spans="1:9">
      <c r="A13" s="179" t="s">
        <v>64</v>
      </c>
      <c r="B13" s="67">
        <f>C13</f>
        <v>0</v>
      </c>
      <c r="C13" s="67">
        <v>0</v>
      </c>
      <c r="D13" s="67"/>
      <c r="E13" s="67"/>
      <c r="F13" s="67"/>
      <c r="G13" s="67"/>
      <c r="H13" s="67"/>
      <c r="I13" s="67"/>
    </row>
    <row r="14" ht="25.5" customHeight="1" spans="1:9">
      <c r="A14" s="202" t="s">
        <v>65</v>
      </c>
      <c r="B14" s="67">
        <f>C14+D14+E14+F14+G14+H14+I14</f>
        <v>626416554.82</v>
      </c>
      <c r="C14" s="67">
        <v>397914242.52</v>
      </c>
      <c r="D14" s="67">
        <v>5974468.32</v>
      </c>
      <c r="E14" s="67">
        <v>105315189.2</v>
      </c>
      <c r="F14" s="67">
        <v>83956227.54</v>
      </c>
      <c r="G14" s="67">
        <v>26476780.56</v>
      </c>
      <c r="H14" s="67">
        <v>1646774.81</v>
      </c>
      <c r="I14" s="67">
        <v>5132871.87</v>
      </c>
    </row>
    <row r="15" ht="25.5" customHeight="1" spans="1:9">
      <c r="A15" s="202" t="s">
        <v>66</v>
      </c>
      <c r="B15" s="67">
        <f>C15+D15+E15+F15+G15+H15+I15</f>
        <v>459480095.78</v>
      </c>
      <c r="C15" s="67">
        <v>237402269.86</v>
      </c>
      <c r="D15" s="67">
        <v>5974468.32</v>
      </c>
      <c r="E15" s="67">
        <v>104515189.2</v>
      </c>
      <c r="F15" s="67">
        <v>83956227.54</v>
      </c>
      <c r="G15" s="67">
        <v>23223805.56</v>
      </c>
      <c r="H15" s="67">
        <v>1588465.62</v>
      </c>
      <c r="I15" s="67">
        <v>2819669.68</v>
      </c>
    </row>
    <row r="16" ht="25.5" customHeight="1" spans="1:9">
      <c r="A16" s="202" t="s">
        <v>67</v>
      </c>
      <c r="B16" s="67">
        <f>C16+D16+E16+F16+I16</f>
        <v>3800000</v>
      </c>
      <c r="C16" s="67">
        <v>3000000</v>
      </c>
      <c r="D16" s="67">
        <v>0</v>
      </c>
      <c r="E16" s="67">
        <v>800000</v>
      </c>
      <c r="F16" s="67">
        <v>0</v>
      </c>
      <c r="G16" s="67"/>
      <c r="H16" s="67"/>
      <c r="I16" s="67">
        <v>0</v>
      </c>
    </row>
    <row r="17" ht="25.5" customHeight="1" spans="1:9">
      <c r="A17" s="179" t="s">
        <v>68</v>
      </c>
      <c r="B17" s="67">
        <f t="shared" ref="B17:B21" si="2">C17+D17+E17+F17+G17+H17+I17</f>
        <v>323000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323000</v>
      </c>
    </row>
    <row r="18" ht="25.5" customHeight="1" spans="1:9">
      <c r="A18" s="179" t="s">
        <v>69</v>
      </c>
      <c r="B18" s="67">
        <f>C18</f>
        <v>0</v>
      </c>
      <c r="C18" s="67">
        <v>0</v>
      </c>
      <c r="D18" s="67"/>
      <c r="E18" s="67"/>
      <c r="F18" s="67"/>
      <c r="G18" s="67"/>
      <c r="H18" s="67"/>
      <c r="I18" s="67"/>
    </row>
    <row r="19" ht="25.5" customHeight="1" spans="1:9">
      <c r="A19" s="179" t="s">
        <v>70</v>
      </c>
      <c r="B19" s="67">
        <f>C19</f>
        <v>0</v>
      </c>
      <c r="C19" s="67">
        <v>0</v>
      </c>
      <c r="D19" s="67"/>
      <c r="E19" s="67"/>
      <c r="F19" s="67"/>
      <c r="G19" s="67"/>
      <c r="H19" s="67"/>
      <c r="I19" s="67"/>
    </row>
    <row r="20" ht="25.5" customHeight="1" spans="1:9">
      <c r="A20" s="201" t="s">
        <v>71</v>
      </c>
      <c r="B20" s="67">
        <f>C20+D20+E20+F20+G20+H20+I20</f>
        <v>22821440.82</v>
      </c>
      <c r="C20" s="67">
        <v>0</v>
      </c>
      <c r="D20" s="67">
        <v>2656988.39</v>
      </c>
      <c r="E20" s="67">
        <v>-167384</v>
      </c>
      <c r="F20" s="67">
        <v>6914069.91</v>
      </c>
      <c r="G20" s="67">
        <v>13343049.44</v>
      </c>
      <c r="H20" s="67">
        <v>797209.19</v>
      </c>
      <c r="I20" s="61">
        <v>-722492.11</v>
      </c>
    </row>
    <row r="21" ht="25.5" customHeight="1" spans="1:9">
      <c r="A21" s="202" t="s">
        <v>72</v>
      </c>
      <c r="B21" s="67">
        <f>C21+D21+E21+F21+G21+H21+I21</f>
        <v>239443760.89</v>
      </c>
      <c r="C21" s="67">
        <v>0</v>
      </c>
      <c r="D21" s="67">
        <v>16815378.98</v>
      </c>
      <c r="E21" s="67">
        <v>0</v>
      </c>
      <c r="F21" s="67">
        <v>120907356.81</v>
      </c>
      <c r="G21" s="67">
        <v>61802732.84</v>
      </c>
      <c r="H21" s="67">
        <v>14906368.43</v>
      </c>
      <c r="I21" s="61">
        <v>25011923.83</v>
      </c>
    </row>
    <row r="22" ht="25.5" customHeight="1" spans="1:9">
      <c r="A22" s="113"/>
      <c r="B22" s="106"/>
      <c r="C22" s="106"/>
      <c r="D22" s="144"/>
      <c r="E22" s="106"/>
      <c r="F22" s="106"/>
      <c r="G22" s="106"/>
      <c r="H22" s="106"/>
      <c r="I22" s="94" t="s">
        <v>73</v>
      </c>
    </row>
  </sheetData>
  <mergeCells count="1">
    <mergeCell ref="A1:I1"/>
  </mergeCells>
  <printOptions horizontalCentered="1"/>
  <pageMargins left="0.629166666666667" right="0.235416666666667" top="0.393055555555556" bottom="0.393055555555556" header="0.511805555555556" footer="0.511805555555556"/>
  <pageSetup paperSize="9" scale="90" pageOrder="overThenDown" orientation="landscape" errors="blank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showGridLines="0" showZeros="0" topLeftCell="A3" workbookViewId="0">
      <pane topLeftCell="B13" activePane="bottomRight" state="frozen"/>
      <selection activeCell="A1" sqref="A1"/>
    </sheetView>
  </sheetViews>
  <sheetFormatPr defaultColWidth="8" defaultRowHeight="15" outlineLevelCol="5"/>
  <cols>
    <col min="1" max="1" width="27.1428571428571" style="1" customWidth="1"/>
    <col min="2" max="3" width="27.2857142857143" style="1" customWidth="1"/>
    <col min="4" max="4" width="27.1428571428571" style="1" customWidth="1"/>
    <col min="5" max="6" width="27.2857142857143" style="1" customWidth="1"/>
    <col min="7" max="16384" width="8" style="2"/>
  </cols>
  <sheetData>
    <row r="1" ht="45" customHeight="1" spans="1:6">
      <c r="A1" s="3" t="s">
        <v>74</v>
      </c>
      <c r="B1" s="4"/>
      <c r="C1" s="4"/>
      <c r="D1" s="4"/>
      <c r="E1" s="4"/>
      <c r="F1" s="4"/>
    </row>
    <row r="2" ht="18" customHeight="1" spans="1:6">
      <c r="A2" s="107"/>
      <c r="B2" s="107"/>
      <c r="C2" s="107"/>
      <c r="D2" s="107"/>
      <c r="E2" s="93" t="s">
        <v>25</v>
      </c>
      <c r="F2" s="94"/>
    </row>
    <row r="3" ht="18" customHeight="1" spans="1:6">
      <c r="A3" s="5" t="s">
        <v>45</v>
      </c>
      <c r="B3" s="5"/>
      <c r="C3" s="5"/>
      <c r="D3" s="5"/>
      <c r="E3" s="7"/>
      <c r="F3" s="34" t="s">
        <v>46</v>
      </c>
    </row>
    <row r="4" ht="25.5" customHeight="1" spans="1:6">
      <c r="A4" s="55" t="s">
        <v>47</v>
      </c>
      <c r="B4" s="55" t="s">
        <v>75</v>
      </c>
      <c r="C4" s="55" t="s">
        <v>76</v>
      </c>
      <c r="D4" s="55" t="s">
        <v>47</v>
      </c>
      <c r="E4" s="184" t="s">
        <v>75</v>
      </c>
      <c r="F4" s="172" t="s">
        <v>76</v>
      </c>
    </row>
    <row r="5" ht="27" customHeight="1" spans="1:6">
      <c r="A5" s="179" t="s">
        <v>77</v>
      </c>
      <c r="B5" s="67">
        <v>115626769.56</v>
      </c>
      <c r="C5" s="67">
        <v>150921972.66</v>
      </c>
      <c r="D5" s="179" t="s">
        <v>78</v>
      </c>
      <c r="E5" s="185">
        <v>207822895.92</v>
      </c>
      <c r="F5" s="186">
        <v>235196269.86</v>
      </c>
    </row>
    <row r="6" ht="27" customHeight="1" spans="1:6">
      <c r="A6" s="179" t="s">
        <v>79</v>
      </c>
      <c r="B6" s="67">
        <v>0</v>
      </c>
      <c r="C6" s="67">
        <v>0</v>
      </c>
      <c r="D6" s="179" t="s">
        <v>80</v>
      </c>
      <c r="E6" s="187">
        <v>114496.92</v>
      </c>
      <c r="F6" s="188">
        <v>125946.6</v>
      </c>
    </row>
    <row r="7" ht="27" customHeight="1" spans="1:6">
      <c r="A7" s="179" t="s">
        <v>81</v>
      </c>
      <c r="B7" s="67">
        <v>0</v>
      </c>
      <c r="C7" s="67">
        <v>0</v>
      </c>
      <c r="D7" s="179" t="s">
        <v>82</v>
      </c>
      <c r="E7" s="189">
        <v>0</v>
      </c>
      <c r="F7" s="83">
        <v>0</v>
      </c>
    </row>
    <row r="8" ht="27" customHeight="1" spans="1:6">
      <c r="A8" s="179" t="s">
        <v>83</v>
      </c>
      <c r="B8" s="67">
        <v>70000</v>
      </c>
      <c r="C8" s="67">
        <v>70000</v>
      </c>
      <c r="D8" s="190" t="s">
        <v>84</v>
      </c>
      <c r="E8" s="191">
        <v>1531328.5</v>
      </c>
      <c r="F8" s="191">
        <v>2206000</v>
      </c>
    </row>
    <row r="9" ht="27" customHeight="1" spans="1:6">
      <c r="A9" s="179" t="s">
        <v>85</v>
      </c>
      <c r="B9" s="67">
        <v>0</v>
      </c>
      <c r="C9" s="67">
        <v>0</v>
      </c>
      <c r="D9" s="190" t="s">
        <v>86</v>
      </c>
      <c r="E9" s="191">
        <v>2600000</v>
      </c>
      <c r="F9" s="191">
        <v>3000000</v>
      </c>
    </row>
    <row r="10" ht="27" customHeight="1" spans="1:6">
      <c r="A10" s="180" t="s">
        <v>87</v>
      </c>
      <c r="B10" s="67">
        <v>6500000</v>
      </c>
      <c r="C10" s="67">
        <v>6500000</v>
      </c>
      <c r="D10" s="192" t="s">
        <v>88</v>
      </c>
      <c r="E10" s="191">
        <v>0</v>
      </c>
      <c r="F10" s="191">
        <v>0</v>
      </c>
    </row>
    <row r="11" ht="27" customHeight="1" spans="1:6">
      <c r="A11" s="90" t="s">
        <v>89</v>
      </c>
      <c r="B11" s="71">
        <v>20000</v>
      </c>
      <c r="C11" s="71">
        <v>20000</v>
      </c>
      <c r="D11" s="60" t="s">
        <v>90</v>
      </c>
      <c r="E11" s="74" t="s">
        <v>90</v>
      </c>
      <c r="F11" s="73" t="s">
        <v>90</v>
      </c>
    </row>
    <row r="12" ht="27" customHeight="1" spans="1:6">
      <c r="A12" s="175" t="s">
        <v>91</v>
      </c>
      <c r="B12" s="176">
        <v>20000</v>
      </c>
      <c r="C12" s="176">
        <v>20000</v>
      </c>
      <c r="D12" s="84" t="s">
        <v>90</v>
      </c>
      <c r="E12" s="82" t="s">
        <v>90</v>
      </c>
      <c r="F12" s="73" t="s">
        <v>90</v>
      </c>
    </row>
    <row r="13" ht="27" customHeight="1" spans="1:6">
      <c r="A13" s="179" t="s">
        <v>92</v>
      </c>
      <c r="B13" s="67">
        <f>B5+B6+B8+B9+B10+B11</f>
        <v>122216769.56</v>
      </c>
      <c r="C13" s="67">
        <f>C5+C6+C8+C9+C10+C11</f>
        <v>157511972.66</v>
      </c>
      <c r="D13" s="179" t="s">
        <v>93</v>
      </c>
      <c r="E13" s="61">
        <f>E5+E7+E8+E9+E10</f>
        <v>211954224.42</v>
      </c>
      <c r="F13" s="83">
        <f>F5+F7+F8+F9+F10</f>
        <v>240402269.86</v>
      </c>
    </row>
    <row r="14" ht="27" customHeight="1" spans="1:6">
      <c r="A14" s="180" t="s">
        <v>94</v>
      </c>
      <c r="B14" s="67">
        <v>211954224.42</v>
      </c>
      <c r="C14" s="67">
        <v>240402269.86</v>
      </c>
      <c r="D14" s="180" t="s">
        <v>95</v>
      </c>
      <c r="E14" s="61">
        <v>0</v>
      </c>
      <c r="F14" s="62">
        <v>0</v>
      </c>
    </row>
    <row r="15" ht="36.75" customHeight="1" spans="1:6">
      <c r="A15" s="193" t="s">
        <v>96</v>
      </c>
      <c r="B15" s="67">
        <v>0</v>
      </c>
      <c r="C15" s="61">
        <v>0</v>
      </c>
      <c r="D15" s="193" t="s">
        <v>97</v>
      </c>
      <c r="E15" s="67">
        <v>0</v>
      </c>
      <c r="F15" s="71">
        <v>0</v>
      </c>
    </row>
    <row r="16" ht="27" customHeight="1" spans="1:6">
      <c r="A16" s="180" t="s">
        <v>98</v>
      </c>
      <c r="B16" s="67">
        <v>0</v>
      </c>
      <c r="C16" s="67">
        <v>0</v>
      </c>
      <c r="D16" s="180" t="s">
        <v>99</v>
      </c>
      <c r="E16" s="61">
        <v>122216769.56</v>
      </c>
      <c r="F16" s="62">
        <v>157511972.66</v>
      </c>
    </row>
    <row r="17" ht="36.75" customHeight="1" spans="1:6">
      <c r="A17" s="193" t="s">
        <v>100</v>
      </c>
      <c r="B17" s="67">
        <v>0</v>
      </c>
      <c r="C17" s="61">
        <v>0</v>
      </c>
      <c r="D17" s="193" t="s">
        <v>101</v>
      </c>
      <c r="E17" s="67">
        <v>0</v>
      </c>
      <c r="F17" s="71">
        <v>0</v>
      </c>
    </row>
    <row r="18" ht="27" customHeight="1" spans="1:6">
      <c r="A18" s="180" t="s">
        <v>102</v>
      </c>
      <c r="B18" s="71">
        <f t="shared" ref="B18:F18" si="0">B13+B14+B16</f>
        <v>334170993.98</v>
      </c>
      <c r="C18" s="71">
        <f>C13+C14+C16</f>
        <v>397914242.52</v>
      </c>
      <c r="D18" s="180" t="s">
        <v>103</v>
      </c>
      <c r="E18" s="189">
        <f>E13+E14+E16</f>
        <v>334170993.98</v>
      </c>
      <c r="F18" s="83">
        <f>F13+F14+F16</f>
        <v>397914242.52</v>
      </c>
    </row>
    <row r="19" ht="27" customHeight="1" spans="1:6">
      <c r="A19" s="73" t="s">
        <v>90</v>
      </c>
      <c r="B19" s="73" t="s">
        <v>90</v>
      </c>
      <c r="C19" s="73" t="s">
        <v>90</v>
      </c>
      <c r="D19" s="81" t="s">
        <v>104</v>
      </c>
      <c r="E19" s="83">
        <f>B18-E18</f>
        <v>0</v>
      </c>
      <c r="F19" s="83">
        <f>C18-F18</f>
        <v>0</v>
      </c>
    </row>
    <row r="20" ht="27" customHeight="1" spans="1:6">
      <c r="A20" s="81" t="s">
        <v>105</v>
      </c>
      <c r="B20" s="83">
        <v>0</v>
      </c>
      <c r="C20" s="83">
        <f>E20</f>
        <v>0</v>
      </c>
      <c r="D20" s="81" t="s">
        <v>106</v>
      </c>
      <c r="E20" s="83">
        <f>B20+E19</f>
        <v>0</v>
      </c>
      <c r="F20" s="83">
        <f>C20+F19</f>
        <v>0</v>
      </c>
    </row>
    <row r="21" ht="27" customHeight="1" spans="1:6">
      <c r="A21" s="73" t="s">
        <v>107</v>
      </c>
      <c r="B21" s="83">
        <f t="shared" ref="B21:F21" si="1">B18+B20</f>
        <v>334170993.98</v>
      </c>
      <c r="C21" s="83">
        <f>C18+C20</f>
        <v>397914242.52</v>
      </c>
      <c r="D21" s="73" t="s">
        <v>107</v>
      </c>
      <c r="E21" s="83">
        <f>E18+E20</f>
        <v>334170993.98</v>
      </c>
      <c r="F21" s="83">
        <f>F18+F20</f>
        <v>397914242.52</v>
      </c>
    </row>
    <row r="22" ht="27" customHeight="1" spans="1:6">
      <c r="A22" s="194"/>
      <c r="B22" s="195">
        <v>0</v>
      </c>
      <c r="C22" s="195"/>
      <c r="D22" s="194"/>
      <c r="E22" s="195">
        <v>0</v>
      </c>
      <c r="F22" s="91" t="s">
        <v>108</v>
      </c>
    </row>
  </sheetData>
  <mergeCells count="2">
    <mergeCell ref="A1:F1"/>
    <mergeCell ref="E2:F2"/>
  </mergeCells>
  <printOptions horizontalCentered="1"/>
  <pageMargins left="0.393055555555556" right="0.393055555555556" top="0.393055555555556" bottom="0.393055555555556" header="0.511805555555556" footer="0.511805555555556"/>
  <pageSetup paperSize="9" scale="80" pageOrder="overThenDown" orientation="landscape" errors="blank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showGridLines="0" topLeftCell="A41" workbookViewId="0">
      <pane topLeftCell="B5" activePane="bottomRight" state="frozen"/>
      <selection activeCell="B5" sqref="B5:C60"/>
    </sheetView>
  </sheetViews>
  <sheetFormatPr defaultColWidth="8" defaultRowHeight="15" outlineLevelCol="5"/>
  <cols>
    <col min="1" max="1" width="29.1428571428571" style="1" customWidth="1"/>
    <col min="2" max="3" width="22.5714285714286" style="1" customWidth="1"/>
    <col min="4" max="4" width="29.1428571428571" style="1" customWidth="1"/>
    <col min="5" max="6" width="22.5714285714286" style="1" customWidth="1"/>
    <col min="7" max="16384" width="8" style="2"/>
  </cols>
  <sheetData>
    <row r="1" ht="45" customHeight="1" spans="1:6">
      <c r="A1" s="3" t="s">
        <v>109</v>
      </c>
      <c r="B1" s="4"/>
      <c r="C1" s="4"/>
      <c r="D1" s="4"/>
      <c r="E1" s="4"/>
      <c r="F1" s="4"/>
    </row>
    <row r="2" ht="18" customHeight="1" spans="1:6">
      <c r="A2" s="107"/>
      <c r="B2" s="107"/>
      <c r="C2" s="107"/>
      <c r="D2" s="107"/>
      <c r="E2" s="93" t="s">
        <v>27</v>
      </c>
      <c r="F2" s="94"/>
    </row>
    <row r="3" ht="18" customHeight="1" spans="1:6">
      <c r="A3" s="33" t="s">
        <v>45</v>
      </c>
      <c r="B3" s="33"/>
      <c r="C3" s="33"/>
      <c r="D3" s="33"/>
      <c r="E3" s="34"/>
      <c r="F3" s="34" t="s">
        <v>46</v>
      </c>
    </row>
    <row r="4" ht="27" customHeight="1" spans="1:6">
      <c r="A4" s="172" t="s">
        <v>47</v>
      </c>
      <c r="B4" s="172" t="s">
        <v>75</v>
      </c>
      <c r="C4" s="172" t="s">
        <v>76</v>
      </c>
      <c r="D4" s="172" t="s">
        <v>47</v>
      </c>
      <c r="E4" s="172" t="s">
        <v>75</v>
      </c>
      <c r="F4" s="172" t="s">
        <v>76</v>
      </c>
    </row>
    <row r="5" ht="27" customHeight="1" spans="1:6">
      <c r="A5" s="173" t="s">
        <v>110</v>
      </c>
      <c r="B5" s="174">
        <v>1708800</v>
      </c>
      <c r="C5" s="174">
        <v>1415900</v>
      </c>
      <c r="D5" s="173" t="s">
        <v>111</v>
      </c>
      <c r="E5" s="174">
        <v>5129628</v>
      </c>
      <c r="F5" s="174">
        <v>5276568</v>
      </c>
    </row>
    <row r="6" ht="27" customHeight="1" spans="1:6">
      <c r="A6" s="175" t="s">
        <v>112</v>
      </c>
      <c r="B6" s="176">
        <v>69600</v>
      </c>
      <c r="C6" s="176">
        <v>69600</v>
      </c>
      <c r="D6" s="173" t="s">
        <v>113</v>
      </c>
      <c r="E6" s="176">
        <v>634347.18</v>
      </c>
      <c r="F6" s="176">
        <v>697900.32</v>
      </c>
    </row>
    <row r="7" ht="27" customHeight="1" spans="1:6">
      <c r="A7" s="177" t="s">
        <v>79</v>
      </c>
      <c r="B7" s="178">
        <v>5045908</v>
      </c>
      <c r="C7" s="178">
        <v>5628300</v>
      </c>
      <c r="D7" s="173" t="s">
        <v>114</v>
      </c>
      <c r="E7" s="67">
        <v>0</v>
      </c>
      <c r="F7" s="67">
        <v>0</v>
      </c>
    </row>
    <row r="8" ht="27" customHeight="1" spans="1:6">
      <c r="A8" s="179" t="s">
        <v>115</v>
      </c>
      <c r="B8" s="67">
        <v>4888800</v>
      </c>
      <c r="C8" s="67">
        <v>5491800</v>
      </c>
      <c r="D8" s="173" t="s">
        <v>86</v>
      </c>
      <c r="E8" s="67">
        <v>0</v>
      </c>
      <c r="F8" s="67">
        <v>0</v>
      </c>
    </row>
    <row r="9" ht="27" customHeight="1" spans="1:6">
      <c r="A9" s="180" t="s">
        <v>116</v>
      </c>
      <c r="B9" s="67">
        <v>157108</v>
      </c>
      <c r="C9" s="67">
        <v>136500</v>
      </c>
      <c r="D9" s="173" t="s">
        <v>88</v>
      </c>
      <c r="E9" s="71">
        <v>0</v>
      </c>
      <c r="F9" s="71">
        <v>0</v>
      </c>
    </row>
    <row r="10" ht="27" customHeight="1" spans="1:6">
      <c r="A10" s="175" t="s">
        <v>117</v>
      </c>
      <c r="B10" s="67">
        <v>0</v>
      </c>
      <c r="C10" s="61">
        <v>0</v>
      </c>
      <c r="D10" s="73" t="s">
        <v>90</v>
      </c>
      <c r="E10" s="73" t="s">
        <v>90</v>
      </c>
      <c r="F10" s="73" t="s">
        <v>90</v>
      </c>
    </row>
    <row r="11" ht="27" customHeight="1" spans="1:6">
      <c r="A11" s="179" t="s">
        <v>118</v>
      </c>
      <c r="B11" s="67">
        <v>169545.63</v>
      </c>
      <c r="C11" s="61">
        <v>1587256.71</v>
      </c>
      <c r="D11" s="73" t="s">
        <v>90</v>
      </c>
      <c r="E11" s="73" t="s">
        <v>90</v>
      </c>
      <c r="F11" s="73" t="s">
        <v>90</v>
      </c>
    </row>
    <row r="12" ht="27" customHeight="1" spans="1:6">
      <c r="A12" s="179" t="s">
        <v>119</v>
      </c>
      <c r="B12" s="67">
        <v>0</v>
      </c>
      <c r="C12" s="61">
        <v>0</v>
      </c>
      <c r="D12" s="73" t="s">
        <v>90</v>
      </c>
      <c r="E12" s="73" t="s">
        <v>90</v>
      </c>
      <c r="F12" s="73" t="s">
        <v>90</v>
      </c>
    </row>
    <row r="13" ht="27" customHeight="1" spans="1:6">
      <c r="A13" s="179" t="s">
        <v>120</v>
      </c>
      <c r="B13" s="67">
        <v>0</v>
      </c>
      <c r="C13" s="61">
        <v>0</v>
      </c>
      <c r="D13" s="73" t="s">
        <v>90</v>
      </c>
      <c r="E13" s="73" t="s">
        <v>90</v>
      </c>
      <c r="F13" s="73" t="s">
        <v>90</v>
      </c>
    </row>
    <row r="14" ht="27" customHeight="1" spans="1:6">
      <c r="A14" s="179" t="s">
        <v>121</v>
      </c>
      <c r="B14" s="67">
        <v>0</v>
      </c>
      <c r="C14" s="61">
        <v>0</v>
      </c>
      <c r="D14" s="73" t="s">
        <v>90</v>
      </c>
      <c r="E14" s="181" t="s">
        <v>90</v>
      </c>
      <c r="F14" s="181" t="s">
        <v>90</v>
      </c>
    </row>
    <row r="15" ht="27" customHeight="1" spans="1:6">
      <c r="A15" s="179" t="s">
        <v>122</v>
      </c>
      <c r="B15" s="67">
        <f>B5+B7+B10+B11+B12+B13+B14</f>
        <v>6924253.63</v>
      </c>
      <c r="C15" s="67">
        <f>C5+C7+C10+C11+C12+C13+C14</f>
        <v>8631456.71</v>
      </c>
      <c r="D15" s="182" t="s">
        <v>93</v>
      </c>
      <c r="E15" s="67">
        <f>E5+E6+E7+E8+E9</f>
        <v>5763975.18</v>
      </c>
      <c r="F15" s="67">
        <f>F5+F6+F7+F8+F9</f>
        <v>5974468.32</v>
      </c>
    </row>
    <row r="16" ht="27" customHeight="1" spans="1:6">
      <c r="A16" s="179" t="s">
        <v>123</v>
      </c>
      <c r="B16" s="67">
        <v>0</v>
      </c>
      <c r="C16" s="67">
        <v>0</v>
      </c>
      <c r="D16" s="175" t="s">
        <v>95</v>
      </c>
      <c r="E16" s="67">
        <v>0</v>
      </c>
      <c r="F16" s="67">
        <v>0</v>
      </c>
    </row>
    <row r="17" ht="27" customHeight="1" spans="1:6">
      <c r="A17" s="179" t="s">
        <v>124</v>
      </c>
      <c r="B17" s="67">
        <v>0</v>
      </c>
      <c r="C17" s="67">
        <v>0</v>
      </c>
      <c r="D17" s="182" t="s">
        <v>99</v>
      </c>
      <c r="E17" s="67">
        <v>0</v>
      </c>
      <c r="F17" s="67">
        <v>0</v>
      </c>
    </row>
    <row r="18" ht="27" customHeight="1" spans="1:6">
      <c r="A18" s="180" t="s">
        <v>125</v>
      </c>
      <c r="B18" s="71">
        <f t="shared" ref="B18:F18" si="0">B15+B16+B17</f>
        <v>6924253.63</v>
      </c>
      <c r="C18" s="71">
        <f>C15+C16+C17</f>
        <v>8631456.71</v>
      </c>
      <c r="D18" s="173" t="s">
        <v>103</v>
      </c>
      <c r="E18" s="67">
        <f>E15+E16+E17</f>
        <v>5763975.18</v>
      </c>
      <c r="F18" s="67">
        <f>F15+F16+F17</f>
        <v>5974468.32</v>
      </c>
    </row>
    <row r="19" ht="27" customHeight="1" spans="1:6">
      <c r="A19" s="73" t="s">
        <v>90</v>
      </c>
      <c r="B19" s="73" t="s">
        <v>90</v>
      </c>
      <c r="C19" s="89" t="s">
        <v>90</v>
      </c>
      <c r="D19" s="175" t="s">
        <v>104</v>
      </c>
      <c r="E19" s="67">
        <f>B18-E18</f>
        <v>1160278.45</v>
      </c>
      <c r="F19" s="67">
        <f>C18-F18</f>
        <v>2656988.39</v>
      </c>
    </row>
    <row r="20" ht="27" customHeight="1" spans="1:6">
      <c r="A20" s="173" t="s">
        <v>126</v>
      </c>
      <c r="B20" s="174">
        <v>12998112.14</v>
      </c>
      <c r="C20" s="174">
        <f>E20</f>
        <v>14158390.59</v>
      </c>
      <c r="D20" s="182" t="s">
        <v>106</v>
      </c>
      <c r="E20" s="67">
        <f>B20+E19</f>
        <v>14158390.59</v>
      </c>
      <c r="F20" s="67">
        <f>C20+F19</f>
        <v>16815378.98</v>
      </c>
    </row>
    <row r="21" ht="27" customHeight="1" spans="1:6">
      <c r="A21" s="73" t="s">
        <v>107</v>
      </c>
      <c r="B21" s="83">
        <f t="shared" ref="B21:F21" si="1">B18+B20</f>
        <v>19922365.77</v>
      </c>
      <c r="C21" s="83">
        <f>C18+C20</f>
        <v>22789847.3</v>
      </c>
      <c r="D21" s="89" t="s">
        <v>107</v>
      </c>
      <c r="E21" s="71">
        <f>E18+E20</f>
        <v>19922365.77</v>
      </c>
      <c r="F21" s="71">
        <f>F18+F20</f>
        <v>22789847.3</v>
      </c>
    </row>
    <row r="22" customHeight="1" spans="1:6">
      <c r="A22" s="183"/>
      <c r="B22" s="48"/>
      <c r="C22" s="48"/>
      <c r="D22" s="110"/>
      <c r="E22" s="106"/>
      <c r="F22" s="94" t="s">
        <v>127</v>
      </c>
    </row>
  </sheetData>
  <mergeCells count="2">
    <mergeCell ref="A1:F1"/>
    <mergeCell ref="E2:F2"/>
  </mergeCells>
  <printOptions horizontalCentered="1"/>
  <pageMargins left="0.786805555555556" right="0.471527777777778" top="0.629166666666667" bottom="0.629166666666667" header="0.511805555555556" footer="0.511805555555556"/>
  <pageSetup paperSize="9" scale="85" pageOrder="overThenDown" orientation="landscape" errors="blank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"/>
  <sheetViews>
    <sheetView showGridLines="0" showZeros="0" topLeftCell="A3" workbookViewId="0">
      <pane topLeftCell="B5" activePane="bottomRight" state="frozen"/>
      <selection activeCell="F3" sqref="B:B C:C E:E F:F"/>
    </sheetView>
  </sheetViews>
  <sheetFormatPr defaultColWidth="8" defaultRowHeight="15" outlineLevelCol="5"/>
  <cols>
    <col min="1" max="1" width="29.7142857142857" style="1" customWidth="1"/>
    <col min="2" max="3" width="25.5714285714286" style="1" customWidth="1"/>
    <col min="4" max="4" width="29.7142857142857" style="1" customWidth="1"/>
    <col min="5" max="6" width="25.5714285714286" style="1" customWidth="1"/>
    <col min="7" max="16384" width="8" style="2"/>
  </cols>
  <sheetData>
    <row r="1" ht="45" customHeight="1" spans="1:6">
      <c r="A1" s="3" t="s">
        <v>128</v>
      </c>
      <c r="B1" s="4"/>
      <c r="C1" s="4"/>
      <c r="D1" s="4"/>
      <c r="E1" s="4"/>
      <c r="F1" s="4"/>
    </row>
    <row r="2" ht="19.5" customHeight="1" spans="1:6">
      <c r="A2" s="146"/>
      <c r="B2" s="146"/>
      <c r="C2" s="146"/>
      <c r="D2" s="146"/>
      <c r="E2" s="92"/>
      <c r="F2" s="93" t="s">
        <v>29</v>
      </c>
    </row>
    <row r="3" ht="19.5" customHeight="1" spans="1:6">
      <c r="A3" s="33" t="s">
        <v>45</v>
      </c>
      <c r="B3" s="33"/>
      <c r="C3" s="33"/>
      <c r="D3" s="33"/>
      <c r="E3" s="34"/>
      <c r="F3" s="34" t="s">
        <v>46</v>
      </c>
    </row>
    <row r="4" s="145" customFormat="1" ht="27" customHeight="1" spans="1:6">
      <c r="A4" s="147" t="s">
        <v>47</v>
      </c>
      <c r="B4" s="147" t="s">
        <v>75</v>
      </c>
      <c r="C4" s="147" t="s">
        <v>76</v>
      </c>
      <c r="D4" s="147" t="s">
        <v>47</v>
      </c>
      <c r="E4" s="147" t="s">
        <v>75</v>
      </c>
      <c r="F4" s="147" t="s">
        <v>76</v>
      </c>
    </row>
    <row r="5" s="145" customFormat="1" ht="27" customHeight="1" spans="1:6">
      <c r="A5" s="148" t="s">
        <v>77</v>
      </c>
      <c r="B5" s="149">
        <v>56538448.97</v>
      </c>
      <c r="C5" s="150">
        <v>58824339.83</v>
      </c>
      <c r="D5" s="151" t="s">
        <v>78</v>
      </c>
      <c r="E5" s="152">
        <v>95776191.84</v>
      </c>
      <c r="F5" s="152">
        <v>104515189.2</v>
      </c>
    </row>
    <row r="6" s="145" customFormat="1" ht="27" customHeight="1" spans="1:6">
      <c r="A6" s="153" t="s">
        <v>79</v>
      </c>
      <c r="B6" s="149">
        <v>32190000</v>
      </c>
      <c r="C6" s="154">
        <v>45734465.37</v>
      </c>
      <c r="D6" s="151" t="s">
        <v>129</v>
      </c>
      <c r="E6" s="152">
        <v>1017408.4</v>
      </c>
      <c r="F6" s="152">
        <v>800000</v>
      </c>
    </row>
    <row r="7" s="145" customFormat="1" ht="27" customHeight="1" spans="1:6">
      <c r="A7" s="153" t="s">
        <v>81</v>
      </c>
      <c r="B7" s="149">
        <v>24870000</v>
      </c>
      <c r="C7" s="154">
        <v>36624465.37</v>
      </c>
      <c r="D7" s="148" t="s">
        <v>130</v>
      </c>
      <c r="E7" s="155">
        <v>0</v>
      </c>
      <c r="F7" s="155">
        <v>0</v>
      </c>
    </row>
    <row r="8" s="145" customFormat="1" ht="27" customHeight="1" spans="1:6">
      <c r="A8" s="153" t="s">
        <v>83</v>
      </c>
      <c r="B8" s="156">
        <v>87299.15</v>
      </c>
      <c r="C8" s="157">
        <v>89000</v>
      </c>
      <c r="D8" s="158" t="s">
        <v>90</v>
      </c>
      <c r="E8" s="158" t="s">
        <v>90</v>
      </c>
      <c r="F8" s="159" t="s">
        <v>90</v>
      </c>
    </row>
    <row r="9" s="145" customFormat="1" ht="27" customHeight="1" spans="1:6">
      <c r="A9" s="160" t="s">
        <v>131</v>
      </c>
      <c r="B9" s="149">
        <v>895469.14</v>
      </c>
      <c r="C9" s="161">
        <v>500000</v>
      </c>
      <c r="D9" s="158" t="s">
        <v>90</v>
      </c>
      <c r="E9" s="158" t="s">
        <v>90</v>
      </c>
      <c r="F9" s="159" t="s">
        <v>90</v>
      </c>
    </row>
    <row r="10" s="145" customFormat="1" ht="27" customHeight="1" spans="1:6">
      <c r="A10" s="153" t="s">
        <v>132</v>
      </c>
      <c r="B10" s="156">
        <v>3348.89</v>
      </c>
      <c r="C10" s="157">
        <v>0</v>
      </c>
      <c r="D10" s="158" t="s">
        <v>90</v>
      </c>
      <c r="E10" s="158" t="s">
        <v>90</v>
      </c>
      <c r="F10" s="159" t="s">
        <v>90</v>
      </c>
    </row>
    <row r="11" s="145" customFormat="1" ht="27" customHeight="1" spans="1:6">
      <c r="A11" s="153" t="s">
        <v>91</v>
      </c>
      <c r="B11" s="162">
        <v>3348.89</v>
      </c>
      <c r="C11" s="161">
        <v>0</v>
      </c>
      <c r="D11" s="158" t="s">
        <v>90</v>
      </c>
      <c r="E11" s="158" t="s">
        <v>90</v>
      </c>
      <c r="F11" s="163" t="s">
        <v>90</v>
      </c>
    </row>
    <row r="12" s="145" customFormat="1" ht="27" customHeight="1" spans="1:6">
      <c r="A12" s="164" t="s">
        <v>133</v>
      </c>
      <c r="B12" s="165">
        <f>B5+B6+B8+B9+B10</f>
        <v>89714566.15</v>
      </c>
      <c r="C12" s="154">
        <f>C5+C6+C8+C9+C10</f>
        <v>105147805.2</v>
      </c>
      <c r="D12" s="164" t="s">
        <v>134</v>
      </c>
      <c r="E12" s="166">
        <f>E5+E6+E7</f>
        <v>96793600.24</v>
      </c>
      <c r="F12" s="155">
        <f>F5+F6+F7</f>
        <v>105315189.2</v>
      </c>
    </row>
    <row r="13" s="145" customFormat="1" ht="27" customHeight="1" spans="1:6">
      <c r="A13" s="153" t="s">
        <v>135</v>
      </c>
      <c r="B13" s="149">
        <v>0</v>
      </c>
      <c r="C13" s="154">
        <v>0</v>
      </c>
      <c r="D13" s="153" t="s">
        <v>136</v>
      </c>
      <c r="E13" s="156">
        <v>0</v>
      </c>
      <c r="F13" s="157">
        <v>0</v>
      </c>
    </row>
    <row r="14" s="145" customFormat="1" ht="27" customHeight="1" spans="1:6">
      <c r="A14" s="153" t="s">
        <v>137</v>
      </c>
      <c r="B14" s="162">
        <v>0</v>
      </c>
      <c r="C14" s="154">
        <v>0</v>
      </c>
      <c r="D14" s="153" t="s">
        <v>138</v>
      </c>
      <c r="E14" s="150">
        <v>0</v>
      </c>
      <c r="F14" s="165">
        <v>0</v>
      </c>
    </row>
    <row r="15" s="145" customFormat="1" ht="27" customHeight="1" spans="1:6">
      <c r="A15" s="164" t="s">
        <v>139</v>
      </c>
      <c r="B15" s="157">
        <f t="shared" ref="B15:F15" si="0">B12+B13+B14</f>
        <v>89714566.15</v>
      </c>
      <c r="C15" s="167">
        <f>C12+C13+C14</f>
        <v>105147805.2</v>
      </c>
      <c r="D15" s="164" t="s">
        <v>140</v>
      </c>
      <c r="E15" s="168">
        <f>E12+E13+E14</f>
        <v>96793600.24</v>
      </c>
      <c r="F15" s="152">
        <f>F12+F13+F14</f>
        <v>105315189.2</v>
      </c>
    </row>
    <row r="16" s="145" customFormat="1" ht="27" customHeight="1" spans="1:6">
      <c r="A16" s="169" t="s">
        <v>90</v>
      </c>
      <c r="B16" s="170" t="s">
        <v>90</v>
      </c>
      <c r="C16" s="171" t="s">
        <v>90</v>
      </c>
      <c r="D16" s="164" t="s">
        <v>141</v>
      </c>
      <c r="E16" s="168">
        <f>B15-E15</f>
        <v>-7079034.09</v>
      </c>
      <c r="F16" s="152">
        <f>C15-F15</f>
        <v>-167384.000000015</v>
      </c>
    </row>
    <row r="17" s="145" customFormat="1" ht="27" customHeight="1" spans="1:6">
      <c r="A17" s="164" t="s">
        <v>142</v>
      </c>
      <c r="B17" s="157">
        <v>7246418.09</v>
      </c>
      <c r="C17" s="154">
        <f>E17</f>
        <v>167383.999999996</v>
      </c>
      <c r="D17" s="164" t="s">
        <v>143</v>
      </c>
      <c r="E17" s="168">
        <f>B17+E16</f>
        <v>167383.999999996</v>
      </c>
      <c r="F17" s="152">
        <f>C17+F16</f>
        <v>-1.86264514923096e-8</v>
      </c>
    </row>
    <row r="18" s="145" customFormat="1" ht="27" customHeight="1" spans="1:6">
      <c r="A18" s="169" t="s">
        <v>107</v>
      </c>
      <c r="B18" s="157">
        <f t="shared" ref="B18:F18" si="1">B15+B17</f>
        <v>96960984.24</v>
      </c>
      <c r="C18" s="154">
        <f>C15+C17</f>
        <v>105315189.2</v>
      </c>
      <c r="D18" s="169" t="s">
        <v>107</v>
      </c>
      <c r="E18" s="168">
        <f>E15+E17</f>
        <v>96960984.24</v>
      </c>
      <c r="F18" s="152">
        <f>F15+F17</f>
        <v>105315189.2</v>
      </c>
    </row>
    <row r="19" ht="27" customHeight="1" spans="1:6">
      <c r="A19" s="110"/>
      <c r="B19" s="106"/>
      <c r="C19" s="106"/>
      <c r="D19" s="110"/>
      <c r="E19" s="106"/>
      <c r="F19" s="49" t="s">
        <v>144</v>
      </c>
    </row>
  </sheetData>
  <mergeCells count="1">
    <mergeCell ref="A1:F1"/>
  </mergeCells>
  <printOptions horizontalCentered="1"/>
  <pageMargins left="0.393055555555556" right="0.393055555555556" top="0.393055555555556" bottom="0.393055555555556" header="0.511805555555556" footer="0.511805555555556"/>
  <pageSetup paperSize="9" scale="80" pageOrder="overThenDown" orientation="landscape" errors="blank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showGridLines="0" topLeftCell="A25" workbookViewId="0">
      <pane topLeftCell="B18" activePane="bottomRight" state="frozen"/>
      <selection activeCell="A34" sqref="34:34"/>
    </sheetView>
  </sheetViews>
  <sheetFormatPr defaultColWidth="8" defaultRowHeight="15" outlineLevelCol="6"/>
  <cols>
    <col min="1" max="1" width="40.152380952381" style="1"/>
    <col min="2" max="2" width="26.7714285714286" style="1"/>
    <col min="3" max="3" width="29.8952380952381" style="1"/>
    <col min="4" max="5" width="26.7714285714286" style="1"/>
    <col min="6" max="6" width="30.3333333333333" style="1"/>
    <col min="7" max="7" width="26.7714285714286" style="1"/>
    <col min="8" max="16384" width="8" style="2"/>
  </cols>
  <sheetData>
    <row r="1" ht="45" customHeight="1" spans="1:7">
      <c r="A1" s="3" t="s">
        <v>145</v>
      </c>
      <c r="B1" s="4"/>
      <c r="C1" s="4"/>
      <c r="D1" s="4"/>
      <c r="E1" s="4"/>
      <c r="F1" s="4"/>
      <c r="G1" s="4"/>
    </row>
    <row r="2" ht="19.5" customHeight="1" spans="1:7">
      <c r="A2" s="107"/>
      <c r="B2" s="107"/>
      <c r="C2" s="107"/>
      <c r="D2" s="107"/>
      <c r="E2" s="107"/>
      <c r="F2" s="107"/>
      <c r="G2" s="93" t="s">
        <v>31</v>
      </c>
    </row>
    <row r="3" ht="19.5" customHeight="1" spans="1:7">
      <c r="A3" s="5" t="s">
        <v>45</v>
      </c>
      <c r="B3" s="5"/>
      <c r="C3" s="5"/>
      <c r="D3" s="5"/>
      <c r="E3" s="5"/>
      <c r="F3" s="5"/>
      <c r="G3" s="7" t="s">
        <v>46</v>
      </c>
    </row>
    <row r="4" ht="27" customHeight="1" spans="1:7">
      <c r="A4" s="131" t="s">
        <v>47</v>
      </c>
      <c r="B4" s="132" t="s">
        <v>75</v>
      </c>
      <c r="C4" s="133"/>
      <c r="D4" s="134"/>
      <c r="E4" s="35" t="s">
        <v>76</v>
      </c>
      <c r="F4" s="135"/>
      <c r="G4" s="135"/>
    </row>
    <row r="5" ht="33.75" customHeight="1" spans="1:7">
      <c r="A5" s="136"/>
      <c r="B5" s="10" t="s">
        <v>146</v>
      </c>
      <c r="C5" s="137" t="s">
        <v>147</v>
      </c>
      <c r="D5" s="137" t="s">
        <v>148</v>
      </c>
      <c r="E5" s="10" t="s">
        <v>146</v>
      </c>
      <c r="F5" s="137" t="s">
        <v>147</v>
      </c>
      <c r="G5" s="137" t="s">
        <v>148</v>
      </c>
    </row>
    <row r="6" ht="27" customHeight="1" spans="1:7">
      <c r="A6" s="23" t="s">
        <v>149</v>
      </c>
      <c r="B6" s="38">
        <f t="shared" ref="B6:B8" si="0">C6+D6</f>
        <v>89543897.45</v>
      </c>
      <c r="C6" s="38">
        <f t="shared" ref="C6:G6" si="1">C7+C8</f>
        <v>45950157.9</v>
      </c>
      <c r="D6" s="38">
        <f>D7+D8</f>
        <v>43593739.55</v>
      </c>
      <c r="E6" s="38">
        <f t="shared" ref="E6:E8" si="2">F6+G6</f>
        <v>89543897.45</v>
      </c>
      <c r="F6" s="38">
        <f>F7+F8</f>
        <v>47364008.91</v>
      </c>
      <c r="G6" s="38">
        <f>G7+G8</f>
        <v>42179888.54</v>
      </c>
    </row>
    <row r="7" ht="27" customHeight="1" spans="1:7">
      <c r="A7" s="23" t="s">
        <v>150</v>
      </c>
      <c r="B7" s="38">
        <f>C7+D7</f>
        <v>55629286.06</v>
      </c>
      <c r="C7" s="38">
        <v>36946254.82</v>
      </c>
      <c r="D7" s="38">
        <v>18683031.24</v>
      </c>
      <c r="E7" s="38">
        <f>F7+G7</f>
        <v>55074060.47</v>
      </c>
      <c r="F7" s="38">
        <v>36993133.05</v>
      </c>
      <c r="G7" s="38">
        <v>18080927.42</v>
      </c>
    </row>
    <row r="8" ht="27" customHeight="1" spans="1:7">
      <c r="A8" s="23" t="s">
        <v>151</v>
      </c>
      <c r="B8" s="38">
        <f>C8+D8</f>
        <v>33914611.39</v>
      </c>
      <c r="C8" s="38">
        <v>9003903.08</v>
      </c>
      <c r="D8" s="38">
        <v>24910708.31</v>
      </c>
      <c r="E8" s="38">
        <f>F8+G8</f>
        <v>34469836.98</v>
      </c>
      <c r="F8" s="38">
        <v>10370875.86</v>
      </c>
      <c r="G8" s="38">
        <v>24098961.12</v>
      </c>
    </row>
    <row r="9" ht="27" customHeight="1" spans="1:7">
      <c r="A9" s="23" t="s">
        <v>79</v>
      </c>
      <c r="B9" s="38">
        <f>C9</f>
        <v>0</v>
      </c>
      <c r="C9" s="38">
        <v>0</v>
      </c>
      <c r="D9" s="16" t="s">
        <v>90</v>
      </c>
      <c r="E9" s="38">
        <f>F9</f>
        <v>0</v>
      </c>
      <c r="F9" s="38">
        <v>0</v>
      </c>
      <c r="G9" s="16" t="s">
        <v>90</v>
      </c>
    </row>
    <row r="10" ht="27" customHeight="1" spans="1:7">
      <c r="A10" s="23" t="s">
        <v>83</v>
      </c>
      <c r="B10" s="38">
        <f t="shared" ref="B10:B19" si="3">C10+D10</f>
        <v>816400</v>
      </c>
      <c r="C10" s="38">
        <v>571500</v>
      </c>
      <c r="D10" s="38">
        <v>244900</v>
      </c>
      <c r="E10" s="38">
        <f t="shared" ref="E10:E19" si="4">F10+G10</f>
        <v>1326400</v>
      </c>
      <c r="F10" s="38">
        <v>1051500</v>
      </c>
      <c r="G10" s="38">
        <v>274900</v>
      </c>
    </row>
    <row r="11" ht="27" customHeight="1" spans="1:7">
      <c r="A11" s="23" t="s">
        <v>131</v>
      </c>
      <c r="B11" s="38">
        <f>D11</f>
        <v>0</v>
      </c>
      <c r="C11" s="16" t="s">
        <v>90</v>
      </c>
      <c r="D11" s="38">
        <v>0</v>
      </c>
      <c r="E11" s="38">
        <f>G11</f>
        <v>0</v>
      </c>
      <c r="F11" s="16" t="s">
        <v>90</v>
      </c>
      <c r="G11" s="38">
        <v>0</v>
      </c>
    </row>
    <row r="12" ht="27" customHeight="1" spans="1:7">
      <c r="A12" s="138" t="s">
        <v>132</v>
      </c>
      <c r="B12" s="38">
        <f t="shared" ref="B12:B19" si="5">C12+D12</f>
        <v>0</v>
      </c>
      <c r="C12" s="38">
        <v>0</v>
      </c>
      <c r="D12" s="38">
        <v>0</v>
      </c>
      <c r="E12" s="38">
        <f t="shared" ref="E12:E19" si="6">F12+G12</f>
        <v>0</v>
      </c>
      <c r="F12" s="38">
        <v>0</v>
      </c>
      <c r="G12" s="38">
        <v>0</v>
      </c>
    </row>
    <row r="13" ht="27" customHeight="1" spans="1:7">
      <c r="A13" s="23" t="s">
        <v>91</v>
      </c>
      <c r="B13" s="38">
        <f>C13</f>
        <v>0</v>
      </c>
      <c r="C13" s="38">
        <v>0</v>
      </c>
      <c r="D13" s="16" t="s">
        <v>90</v>
      </c>
      <c r="E13" s="38">
        <f>F13</f>
        <v>0</v>
      </c>
      <c r="F13" s="38">
        <v>0</v>
      </c>
      <c r="G13" s="16" t="s">
        <v>90</v>
      </c>
    </row>
    <row r="14" ht="27" customHeight="1" spans="1:7">
      <c r="A14" s="23" t="s">
        <v>133</v>
      </c>
      <c r="B14" s="38">
        <f>C14+D14</f>
        <v>90360297.45</v>
      </c>
      <c r="C14" s="38">
        <f>C6+C9+C10+C12</f>
        <v>46521657.9</v>
      </c>
      <c r="D14" s="38">
        <f>D6+D10+D11+D12</f>
        <v>43838639.55</v>
      </c>
      <c r="E14" s="38">
        <f>F14+G14</f>
        <v>90870297.45</v>
      </c>
      <c r="F14" s="38">
        <f>F6+F9+F10+F12</f>
        <v>48415508.91</v>
      </c>
      <c r="G14" s="38">
        <f>G6+G10+G11+G12</f>
        <v>42454788.54</v>
      </c>
    </row>
    <row r="15" ht="27" customHeight="1" spans="1:7">
      <c r="A15" s="23" t="s">
        <v>135</v>
      </c>
      <c r="B15" s="38">
        <f>C15+D15</f>
        <v>56373.98</v>
      </c>
      <c r="C15" s="38">
        <v>56373.98</v>
      </c>
      <c r="D15" s="38">
        <v>0</v>
      </c>
      <c r="E15" s="38">
        <f>F15+G15</f>
        <v>0</v>
      </c>
      <c r="F15" s="38">
        <v>0</v>
      </c>
      <c r="G15" s="38">
        <v>0</v>
      </c>
    </row>
    <row r="16" ht="27" customHeight="1" spans="1:7">
      <c r="A16" s="23" t="s">
        <v>137</v>
      </c>
      <c r="B16" s="38">
        <f>C16+D16</f>
        <v>0</v>
      </c>
      <c r="C16" s="38">
        <v>0</v>
      </c>
      <c r="D16" s="38">
        <v>0</v>
      </c>
      <c r="E16" s="38">
        <f>F16+G16</f>
        <v>0</v>
      </c>
      <c r="F16" s="38">
        <v>0</v>
      </c>
      <c r="G16" s="38">
        <v>0</v>
      </c>
    </row>
    <row r="17" ht="27" customHeight="1" spans="1:7">
      <c r="A17" s="23" t="s">
        <v>139</v>
      </c>
      <c r="B17" s="38">
        <f>C17+D17</f>
        <v>90416671.43</v>
      </c>
      <c r="C17" s="38">
        <f t="shared" ref="C17:G17" si="7">C14+C15+C16</f>
        <v>46578031.88</v>
      </c>
      <c r="D17" s="38">
        <f>D14+D15+D16</f>
        <v>43838639.55</v>
      </c>
      <c r="E17" s="38">
        <f>F17+G17</f>
        <v>90870297.45</v>
      </c>
      <c r="F17" s="38">
        <f>F14+F15+F16</f>
        <v>48415508.91</v>
      </c>
      <c r="G17" s="38">
        <f>G14+G15+G16</f>
        <v>42454788.54</v>
      </c>
    </row>
    <row r="18" ht="27" customHeight="1" spans="1:7">
      <c r="A18" s="23" t="s">
        <v>142</v>
      </c>
      <c r="B18" s="38">
        <f>C18+D18</f>
        <v>107380093.34</v>
      </c>
      <c r="C18" s="38">
        <v>16349694.09</v>
      </c>
      <c r="D18" s="38">
        <v>91030399.25</v>
      </c>
      <c r="E18" s="38">
        <f>F18+G18</f>
        <v>113993286.9</v>
      </c>
      <c r="F18" s="38">
        <f>C34</f>
        <v>18192949.39</v>
      </c>
      <c r="G18" s="38">
        <f>D34</f>
        <v>95800337.51</v>
      </c>
    </row>
    <row r="19" ht="27" customHeight="1" spans="1:7">
      <c r="A19" s="16" t="s">
        <v>107</v>
      </c>
      <c r="B19" s="38">
        <f>C19+D19</f>
        <v>197796764.77</v>
      </c>
      <c r="C19" s="38">
        <f t="shared" ref="C19:G19" si="8">C17+C18</f>
        <v>62927725.97</v>
      </c>
      <c r="D19" s="38">
        <f>D17+D18</f>
        <v>134869038.8</v>
      </c>
      <c r="E19" s="38">
        <f>F19+G19</f>
        <v>204863584.35</v>
      </c>
      <c r="F19" s="38">
        <f>F17+F18</f>
        <v>66608458.3</v>
      </c>
      <c r="G19" s="38">
        <f>G17+G18</f>
        <v>138255126.05</v>
      </c>
    </row>
    <row r="20" ht="27" customHeight="1" spans="1:7">
      <c r="A20" s="36" t="s">
        <v>47</v>
      </c>
      <c r="B20" s="36" t="s">
        <v>75</v>
      </c>
      <c r="C20" s="139"/>
      <c r="D20" s="139"/>
      <c r="E20" s="36" t="s">
        <v>76</v>
      </c>
      <c r="F20" s="139"/>
      <c r="G20" s="139"/>
    </row>
    <row r="21" ht="33.75" customHeight="1" spans="1:7">
      <c r="A21" s="139"/>
      <c r="B21" s="36" t="s">
        <v>146</v>
      </c>
      <c r="C21" s="140" t="s">
        <v>147</v>
      </c>
      <c r="D21" s="140" t="s">
        <v>148</v>
      </c>
      <c r="E21" s="36" t="s">
        <v>146</v>
      </c>
      <c r="F21" s="140" t="s">
        <v>147</v>
      </c>
      <c r="G21" s="140" t="s">
        <v>148</v>
      </c>
    </row>
    <row r="22" ht="27" customHeight="1" spans="1:7">
      <c r="A22" s="141" t="s">
        <v>152</v>
      </c>
      <c r="B22" s="38">
        <f t="shared" ref="B22:B25" si="9">C22+D22</f>
        <v>83803477.87</v>
      </c>
      <c r="C22" s="38">
        <f>C23+C24+C25+C26</f>
        <v>44734776.58</v>
      </c>
      <c r="D22" s="38">
        <f>D23+D24+D25</f>
        <v>39068701.29</v>
      </c>
      <c r="E22" s="38">
        <f t="shared" ref="E22:E25" si="10">F22+G22</f>
        <v>83956227.54</v>
      </c>
      <c r="F22" s="38">
        <f>F23+F24+F25+F26</f>
        <v>44887999.12</v>
      </c>
      <c r="G22" s="38">
        <f>G23+G24+G25</f>
        <v>39068228.42</v>
      </c>
    </row>
    <row r="23" ht="27" customHeight="1" spans="1:7">
      <c r="A23" s="142" t="s">
        <v>153</v>
      </c>
      <c r="B23" s="38">
        <f>C23+D23</f>
        <v>21260177.27</v>
      </c>
      <c r="C23" s="38">
        <v>21260177.27</v>
      </c>
      <c r="D23" s="38">
        <v>0</v>
      </c>
      <c r="E23" s="38">
        <f>F23+G23</f>
        <v>21413223.34</v>
      </c>
      <c r="F23" s="38">
        <v>21413223.34</v>
      </c>
      <c r="G23" s="38">
        <v>0</v>
      </c>
    </row>
    <row r="24" ht="27" customHeight="1" spans="1:7">
      <c r="A24" s="142" t="s">
        <v>154</v>
      </c>
      <c r="B24" s="38">
        <f>C24+D24</f>
        <v>60836702.81</v>
      </c>
      <c r="C24" s="38">
        <v>21768001.52</v>
      </c>
      <c r="D24" s="38">
        <v>39068701.29</v>
      </c>
      <c r="E24" s="38">
        <f>F24+G24</f>
        <v>60836405.48</v>
      </c>
      <c r="F24" s="38">
        <v>21768177.06</v>
      </c>
      <c r="G24" s="38">
        <v>39068228.42</v>
      </c>
    </row>
    <row r="25" ht="27" customHeight="1" spans="1:7">
      <c r="A25" s="143" t="s">
        <v>155</v>
      </c>
      <c r="B25" s="38">
        <f>C25+D25</f>
        <v>162244.07</v>
      </c>
      <c r="C25" s="38">
        <v>162244.07</v>
      </c>
      <c r="D25" s="38">
        <v>0</v>
      </c>
      <c r="E25" s="38">
        <f>F25+G25</f>
        <v>162244.56</v>
      </c>
      <c r="F25" s="38">
        <v>162244.56</v>
      </c>
      <c r="G25" s="38">
        <v>0</v>
      </c>
    </row>
    <row r="26" ht="27" customHeight="1" spans="1:7">
      <c r="A26" s="26" t="s">
        <v>156</v>
      </c>
      <c r="B26" s="38">
        <f>C26</f>
        <v>1544353.72</v>
      </c>
      <c r="C26" s="38">
        <v>1544353.72</v>
      </c>
      <c r="D26" s="16" t="s">
        <v>90</v>
      </c>
      <c r="E26" s="38">
        <f>F26</f>
        <v>1544354.16</v>
      </c>
      <c r="F26" s="38">
        <v>1544354.16</v>
      </c>
      <c r="G26" s="16" t="s">
        <v>90</v>
      </c>
    </row>
    <row r="27" ht="27" customHeight="1" spans="1:7">
      <c r="A27" s="141" t="s">
        <v>129</v>
      </c>
      <c r="B27" s="38">
        <f>D27</f>
        <v>0</v>
      </c>
      <c r="C27" s="16" t="s">
        <v>90</v>
      </c>
      <c r="D27" s="38">
        <v>0</v>
      </c>
      <c r="E27" s="38">
        <f>G27</f>
        <v>0</v>
      </c>
      <c r="F27" s="16" t="s">
        <v>90</v>
      </c>
      <c r="G27" s="38">
        <v>0</v>
      </c>
    </row>
    <row r="28" ht="27" customHeight="1" spans="1:7">
      <c r="A28" s="142" t="s">
        <v>130</v>
      </c>
      <c r="B28" s="38">
        <f t="shared" ref="B28:B35" si="11">C28+D28</f>
        <v>0</v>
      </c>
      <c r="C28" s="38">
        <v>0</v>
      </c>
      <c r="D28" s="38">
        <v>0</v>
      </c>
      <c r="E28" s="38">
        <f t="shared" ref="E28:E35" si="12">F28+G28</f>
        <v>0</v>
      </c>
      <c r="F28" s="38">
        <v>0</v>
      </c>
      <c r="G28" s="38">
        <v>0</v>
      </c>
    </row>
    <row r="29" ht="27" customHeight="1" spans="1:7">
      <c r="A29" s="142" t="s">
        <v>134</v>
      </c>
      <c r="B29" s="38">
        <f>C29+D29</f>
        <v>83803477.87</v>
      </c>
      <c r="C29" s="38">
        <f>C22+C28</f>
        <v>44734776.58</v>
      </c>
      <c r="D29" s="38">
        <f>D22+D27+D28</f>
        <v>39068701.29</v>
      </c>
      <c r="E29" s="38">
        <f>F29+G29</f>
        <v>83956227.54</v>
      </c>
      <c r="F29" s="38">
        <f>F22+F28</f>
        <v>44887999.12</v>
      </c>
      <c r="G29" s="38">
        <f>G22+G27+G28</f>
        <v>39068228.42</v>
      </c>
    </row>
    <row r="30" ht="27" customHeight="1" spans="1:7">
      <c r="A30" s="142" t="s">
        <v>136</v>
      </c>
      <c r="B30" s="38">
        <f>C30+D30</f>
        <v>0</v>
      </c>
      <c r="C30" s="38">
        <v>0</v>
      </c>
      <c r="D30" s="38">
        <v>0</v>
      </c>
      <c r="E30" s="38">
        <f>F30+G30</f>
        <v>0</v>
      </c>
      <c r="F30" s="38">
        <v>0</v>
      </c>
      <c r="G30" s="38">
        <v>0</v>
      </c>
    </row>
    <row r="31" ht="27" customHeight="1" spans="1:7">
      <c r="A31" s="142" t="s">
        <v>138</v>
      </c>
      <c r="B31" s="38">
        <f>C31+D31</f>
        <v>0</v>
      </c>
      <c r="C31" s="38">
        <v>0</v>
      </c>
      <c r="D31" s="38">
        <v>0</v>
      </c>
      <c r="E31" s="38">
        <f>F31+G31</f>
        <v>0</v>
      </c>
      <c r="F31" s="38">
        <v>0</v>
      </c>
      <c r="G31" s="38">
        <v>0</v>
      </c>
    </row>
    <row r="32" ht="27" customHeight="1" spans="1:7">
      <c r="A32" s="142" t="s">
        <v>140</v>
      </c>
      <c r="B32" s="38">
        <f>C32+D32</f>
        <v>83803477.87</v>
      </c>
      <c r="C32" s="38">
        <f t="shared" ref="C32:G32" si="13">C29+C30+C31</f>
        <v>44734776.58</v>
      </c>
      <c r="D32" s="38">
        <f>D29+D30+D31</f>
        <v>39068701.29</v>
      </c>
      <c r="E32" s="38">
        <f>F32+G32</f>
        <v>83956227.54</v>
      </c>
      <c r="F32" s="38">
        <f>F29+F30+F31</f>
        <v>44887999.12</v>
      </c>
      <c r="G32" s="38">
        <f>G29+G30+G31</f>
        <v>39068228.42</v>
      </c>
    </row>
    <row r="33" ht="27" customHeight="1" spans="1:7">
      <c r="A33" s="142" t="s">
        <v>141</v>
      </c>
      <c r="B33" s="38">
        <f>C33+D33</f>
        <v>6613193.55999999</v>
      </c>
      <c r="C33" s="38">
        <f t="shared" ref="C33:G33" si="14">C17-C32</f>
        <v>1843255.3</v>
      </c>
      <c r="D33" s="38">
        <f>D17-D32</f>
        <v>4769938.26</v>
      </c>
      <c r="E33" s="38">
        <f>F33+G33</f>
        <v>6914069.91</v>
      </c>
      <c r="F33" s="38">
        <f>F17-F32</f>
        <v>3527509.79</v>
      </c>
      <c r="G33" s="38">
        <f>G17-G32</f>
        <v>3386560.12</v>
      </c>
    </row>
    <row r="34" ht="27" customHeight="1" spans="1:7">
      <c r="A34" s="142" t="s">
        <v>143</v>
      </c>
      <c r="B34" s="38">
        <f>C34+D34</f>
        <v>113993286.9</v>
      </c>
      <c r="C34" s="38">
        <f t="shared" ref="C34:G34" si="15">C18+C33</f>
        <v>18192949.39</v>
      </c>
      <c r="D34" s="38">
        <f>D18+D33</f>
        <v>95800337.51</v>
      </c>
      <c r="E34" s="38">
        <f>F34+G34</f>
        <v>120907356.81</v>
      </c>
      <c r="F34" s="38">
        <f>F18+F33</f>
        <v>21720459.18</v>
      </c>
      <c r="G34" s="38">
        <f>G18+G33</f>
        <v>99186897.63</v>
      </c>
    </row>
    <row r="35" ht="27" customHeight="1" spans="1:7">
      <c r="A35" s="37" t="s">
        <v>107</v>
      </c>
      <c r="B35" s="38">
        <f>C35+D35</f>
        <v>197796764.77</v>
      </c>
      <c r="C35" s="38">
        <f t="shared" ref="C35:G35" si="16">C32+C34</f>
        <v>62927725.97</v>
      </c>
      <c r="D35" s="38">
        <f>D32+D34</f>
        <v>134869038.8</v>
      </c>
      <c r="E35" s="38">
        <f>F35+G35</f>
        <v>204863584.35</v>
      </c>
      <c r="F35" s="38">
        <f>F32+F34</f>
        <v>66608458.3</v>
      </c>
      <c r="G35" s="38">
        <f>G32+G34</f>
        <v>138255126.05</v>
      </c>
    </row>
    <row r="36" ht="27" customHeight="1" spans="1:7">
      <c r="A36" s="144"/>
      <c r="B36" s="48"/>
      <c r="C36" s="48"/>
      <c r="D36" s="48"/>
      <c r="E36" s="48"/>
      <c r="F36" s="48"/>
      <c r="G36" s="49" t="s">
        <v>157</v>
      </c>
    </row>
  </sheetData>
  <mergeCells count="7">
    <mergeCell ref="A1:G1"/>
    <mergeCell ref="B4:D4"/>
    <mergeCell ref="E4:G4"/>
    <mergeCell ref="B20:D20"/>
    <mergeCell ref="E20:G20"/>
    <mergeCell ref="A4:A5"/>
    <mergeCell ref="A20:A21"/>
  </mergeCells>
  <printOptions horizontalCentered="1"/>
  <pageMargins left="0.393055555555556" right="0.393055555555556" top="0.236111111111111" bottom="0.0784722222222222" header="0.511805555555556" footer="0"/>
  <pageSetup paperSize="9" scale="59" pageOrder="overThenDown" orientation="landscape" errors="blank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"/>
  <sheetViews>
    <sheetView showGridLines="0" workbookViewId="0">
      <pane topLeftCell="B5" activePane="bottomRight" state="frozen"/>
      <selection activeCell="A4" sqref="4:19"/>
    </sheetView>
  </sheetViews>
  <sheetFormatPr defaultColWidth="8" defaultRowHeight="15" outlineLevelCol="5"/>
  <cols>
    <col min="1" max="1" width="32.2857142857143" style="1" customWidth="1"/>
    <col min="2" max="3" width="30.1142857142857" style="1"/>
    <col min="4" max="4" width="32.2857142857143" style="1" customWidth="1"/>
    <col min="5" max="6" width="30.1142857142857" style="1"/>
    <col min="7" max="16384" width="8" style="2"/>
  </cols>
  <sheetData>
    <row r="1" ht="45" customHeight="1" spans="1:6">
      <c r="A1" s="3" t="s">
        <v>158</v>
      </c>
      <c r="B1" s="4"/>
      <c r="C1" s="4"/>
      <c r="D1" s="112"/>
      <c r="E1" s="4"/>
      <c r="F1" s="4"/>
    </row>
    <row r="2" ht="19.5" customHeight="1" spans="1:6">
      <c r="A2" s="107"/>
      <c r="B2" s="113"/>
      <c r="C2" s="107"/>
      <c r="D2" s="114"/>
      <c r="E2" s="107"/>
      <c r="F2" s="93" t="s">
        <v>33</v>
      </c>
    </row>
    <row r="3" ht="19.5" customHeight="1" spans="1:6">
      <c r="A3" s="5" t="s">
        <v>45</v>
      </c>
      <c r="B3" s="5"/>
      <c r="C3" s="5"/>
      <c r="D3" s="115"/>
      <c r="E3" s="5"/>
      <c r="F3" s="7" t="s">
        <v>46</v>
      </c>
    </row>
    <row r="4" s="111" customFormat="1" ht="27" customHeight="1" spans="1:6">
      <c r="A4" s="116" t="s">
        <v>47</v>
      </c>
      <c r="B4" s="116" t="s">
        <v>75</v>
      </c>
      <c r="C4" s="116" t="s">
        <v>76</v>
      </c>
      <c r="D4" s="116" t="s">
        <v>47</v>
      </c>
      <c r="E4" s="116" t="s">
        <v>75</v>
      </c>
      <c r="F4" s="116" t="s">
        <v>76</v>
      </c>
    </row>
    <row r="5" s="111" customFormat="1" ht="27" customHeight="1" spans="1:6">
      <c r="A5" s="117" t="s">
        <v>149</v>
      </c>
      <c r="B5" s="118">
        <v>12594120</v>
      </c>
      <c r="C5" s="118">
        <v>13943490</v>
      </c>
      <c r="D5" s="119" t="s">
        <v>152</v>
      </c>
      <c r="E5" s="118">
        <f>E6+E7</f>
        <v>23223800.22</v>
      </c>
      <c r="F5" s="118">
        <f>F6+F7</f>
        <v>23223805.56</v>
      </c>
    </row>
    <row r="6" s="111" customFormat="1" ht="27" customHeight="1" spans="1:6">
      <c r="A6" s="117" t="s">
        <v>159</v>
      </c>
      <c r="B6" s="118">
        <v>0</v>
      </c>
      <c r="C6" s="118">
        <v>0</v>
      </c>
      <c r="D6" s="119" t="s">
        <v>160</v>
      </c>
      <c r="E6" s="118">
        <v>20936747.97</v>
      </c>
      <c r="F6" s="118">
        <v>20936753.44</v>
      </c>
    </row>
    <row r="7" s="111" customFormat="1" ht="27" customHeight="1" spans="1:6">
      <c r="A7" s="117" t="s">
        <v>161</v>
      </c>
      <c r="B7" s="118">
        <v>449680</v>
      </c>
      <c r="C7" s="118">
        <v>497860</v>
      </c>
      <c r="D7" s="119" t="s">
        <v>162</v>
      </c>
      <c r="E7" s="118">
        <v>2287052.25</v>
      </c>
      <c r="F7" s="118">
        <v>2287052.12</v>
      </c>
    </row>
    <row r="8" s="111" customFormat="1" ht="27" customHeight="1" spans="1:6">
      <c r="A8" s="117" t="s">
        <v>163</v>
      </c>
      <c r="B8" s="118">
        <v>0</v>
      </c>
      <c r="C8" s="118">
        <v>0</v>
      </c>
      <c r="D8" s="119" t="s">
        <v>164</v>
      </c>
      <c r="E8" s="118">
        <v>3252975</v>
      </c>
      <c r="F8" s="118">
        <v>3252975</v>
      </c>
    </row>
    <row r="9" s="111" customFormat="1" ht="27" customHeight="1" spans="1:6">
      <c r="A9" s="117" t="s">
        <v>79</v>
      </c>
      <c r="B9" s="118">
        <v>23855150</v>
      </c>
      <c r="C9" s="118">
        <v>25156340</v>
      </c>
      <c r="D9" s="119" t="s">
        <v>130</v>
      </c>
      <c r="E9" s="118">
        <v>0</v>
      </c>
      <c r="F9" s="118">
        <v>0</v>
      </c>
    </row>
    <row r="10" s="111" customFormat="1" ht="27" customHeight="1" spans="1:6">
      <c r="A10" s="117" t="s">
        <v>165</v>
      </c>
      <c r="B10" s="118">
        <v>23855150</v>
      </c>
      <c r="C10" s="118">
        <v>25156340</v>
      </c>
      <c r="D10" s="120" t="s">
        <v>90</v>
      </c>
      <c r="E10" s="120" t="s">
        <v>90</v>
      </c>
      <c r="F10" s="120" t="s">
        <v>90</v>
      </c>
    </row>
    <row r="11" s="111" customFormat="1" ht="27" customHeight="1" spans="1:6">
      <c r="A11" s="117" t="s">
        <v>83</v>
      </c>
      <c r="B11" s="118">
        <v>720000</v>
      </c>
      <c r="C11" s="118">
        <v>720000</v>
      </c>
      <c r="D11" s="120" t="s">
        <v>90</v>
      </c>
      <c r="E11" s="120" t="s">
        <v>90</v>
      </c>
      <c r="F11" s="120" t="s">
        <v>90</v>
      </c>
    </row>
    <row r="12" s="111" customFormat="1" ht="27" customHeight="1" spans="1:6">
      <c r="A12" s="117" t="s">
        <v>166</v>
      </c>
      <c r="B12" s="118">
        <v>0</v>
      </c>
      <c r="C12" s="118">
        <v>0</v>
      </c>
      <c r="D12" s="120" t="s">
        <v>90</v>
      </c>
      <c r="E12" s="120" t="s">
        <v>90</v>
      </c>
      <c r="F12" s="120" t="s">
        <v>90</v>
      </c>
    </row>
    <row r="13" s="111" customFormat="1" ht="27" customHeight="1" spans="1:6">
      <c r="A13" s="117" t="s">
        <v>167</v>
      </c>
      <c r="B13" s="118">
        <f>B5+B9+B11+B12</f>
        <v>37169270</v>
      </c>
      <c r="C13" s="118">
        <f>C5+C9+C11+C12</f>
        <v>39819830</v>
      </c>
      <c r="D13" s="119" t="s">
        <v>134</v>
      </c>
      <c r="E13" s="118">
        <f>E5+E8+E9</f>
        <v>26476775.22</v>
      </c>
      <c r="F13" s="118">
        <f>F5+F8+F9</f>
        <v>26476780.56</v>
      </c>
    </row>
    <row r="14" s="111" customFormat="1" ht="27" customHeight="1" spans="1:6">
      <c r="A14" s="117" t="s">
        <v>168</v>
      </c>
      <c r="B14" s="118">
        <v>0</v>
      </c>
      <c r="C14" s="118">
        <v>0</v>
      </c>
      <c r="D14" s="119" t="s">
        <v>136</v>
      </c>
      <c r="E14" s="118">
        <v>0</v>
      </c>
      <c r="F14" s="118">
        <v>0</v>
      </c>
    </row>
    <row r="15" s="111" customFormat="1" ht="27" customHeight="1" spans="1:6">
      <c r="A15" s="121" t="s">
        <v>169</v>
      </c>
      <c r="B15" s="118">
        <v>0</v>
      </c>
      <c r="C15" s="118">
        <v>0</v>
      </c>
      <c r="D15" s="119" t="s">
        <v>138</v>
      </c>
      <c r="E15" s="118">
        <v>0</v>
      </c>
      <c r="F15" s="118">
        <v>0</v>
      </c>
    </row>
    <row r="16" s="111" customFormat="1" ht="27" customHeight="1" spans="1:6">
      <c r="A16" s="122" t="s">
        <v>170</v>
      </c>
      <c r="B16" s="118">
        <f t="shared" ref="B16:F16" si="0">B13+B14+B15</f>
        <v>37169270</v>
      </c>
      <c r="C16" s="118">
        <f>C13+C14+C15</f>
        <v>39819830</v>
      </c>
      <c r="D16" s="119" t="s">
        <v>140</v>
      </c>
      <c r="E16" s="118">
        <f>E13+E14+E15</f>
        <v>26476775.22</v>
      </c>
      <c r="F16" s="118">
        <f>F13+F14+F15</f>
        <v>26476780.56</v>
      </c>
    </row>
    <row r="17" s="111" customFormat="1" ht="27" customHeight="1" spans="1:6">
      <c r="A17" s="123" t="s">
        <v>90</v>
      </c>
      <c r="B17" s="120" t="s">
        <v>90</v>
      </c>
      <c r="C17" s="120" t="s">
        <v>90</v>
      </c>
      <c r="D17" s="119" t="s">
        <v>141</v>
      </c>
      <c r="E17" s="124">
        <f>B16-E16</f>
        <v>10692494.78</v>
      </c>
      <c r="F17" s="124">
        <f>C16-F16</f>
        <v>13343049.44</v>
      </c>
    </row>
    <row r="18" s="111" customFormat="1" ht="27" customHeight="1" spans="1:6">
      <c r="A18" s="125" t="s">
        <v>171</v>
      </c>
      <c r="B18" s="118">
        <v>37767188.62</v>
      </c>
      <c r="C18" s="118">
        <f>E18</f>
        <v>48459683.4</v>
      </c>
      <c r="D18" s="119" t="s">
        <v>143</v>
      </c>
      <c r="E18" s="126">
        <f>B18+E17</f>
        <v>48459683.4</v>
      </c>
      <c r="F18" s="126">
        <f>C18+F17</f>
        <v>61802732.84</v>
      </c>
    </row>
    <row r="19" s="111" customFormat="1" ht="27" customHeight="1" spans="1:6">
      <c r="A19" s="127" t="s">
        <v>107</v>
      </c>
      <c r="B19" s="124">
        <f t="shared" ref="B19:F19" si="1">B16+B18</f>
        <v>74936458.62</v>
      </c>
      <c r="C19" s="124">
        <f>C16+C18</f>
        <v>88279513.4</v>
      </c>
      <c r="D19" s="127" t="s">
        <v>107</v>
      </c>
      <c r="E19" s="124">
        <f>E16+E18</f>
        <v>74936458.62</v>
      </c>
      <c r="F19" s="124">
        <f>F16+F18</f>
        <v>88279513.4</v>
      </c>
    </row>
    <row r="20" ht="27" customHeight="1" spans="1:6">
      <c r="A20" s="128"/>
      <c r="B20" s="129"/>
      <c r="C20" s="129"/>
      <c r="D20" s="130"/>
      <c r="E20" s="129"/>
      <c r="F20" s="49" t="s">
        <v>172</v>
      </c>
    </row>
  </sheetData>
  <mergeCells count="1">
    <mergeCell ref="A1:F1"/>
  </mergeCells>
  <printOptions horizontalCentered="1"/>
  <pageMargins left="0.393055555555556" right="0.393055555555556" top="0.393055555555556" bottom="0.393055555555556" header="0.511805555555556" footer="0.511805555555556"/>
  <pageSetup paperSize="9" scale="75" pageOrder="overThenDown" orientation="landscape" errors="blank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showGridLines="0" showZeros="0" workbookViewId="0">
      <pane topLeftCell="B5" activePane="bottomRight" state="frozen"/>
      <selection activeCell="E9" sqref="E9"/>
    </sheetView>
  </sheetViews>
  <sheetFormatPr defaultColWidth="8" defaultRowHeight="15" outlineLevelCol="5"/>
  <cols>
    <col min="1" max="6" width="27.1428571428571" style="1" customWidth="1"/>
    <col min="7" max="16384" width="8" style="2"/>
  </cols>
  <sheetData>
    <row r="1" ht="45" customHeight="1" spans="1:6">
      <c r="A1" s="3" t="s">
        <v>173</v>
      </c>
      <c r="B1" s="4"/>
      <c r="C1" s="4"/>
      <c r="D1" s="4"/>
      <c r="E1" s="4"/>
      <c r="F1" s="4"/>
    </row>
    <row r="2" ht="19.5" customHeight="1" spans="1:6">
      <c r="A2" s="107"/>
      <c r="B2" s="107"/>
      <c r="C2" s="107"/>
      <c r="D2" s="107"/>
      <c r="E2" s="93" t="s">
        <v>35</v>
      </c>
      <c r="F2" s="94"/>
    </row>
    <row r="3" ht="19.5" customHeight="1" spans="1:6">
      <c r="A3" s="5" t="s">
        <v>45</v>
      </c>
      <c r="B3" s="5"/>
      <c r="C3" s="5"/>
      <c r="D3" s="5"/>
      <c r="E3" s="7"/>
      <c r="F3" s="7" t="s">
        <v>46</v>
      </c>
    </row>
    <row r="4" ht="36.75" customHeight="1" spans="1:6">
      <c r="A4" s="8" t="s">
        <v>47</v>
      </c>
      <c r="B4" s="8" t="s">
        <v>75</v>
      </c>
      <c r="C4" s="8" t="s">
        <v>76</v>
      </c>
      <c r="D4" s="8" t="s">
        <v>47</v>
      </c>
      <c r="E4" s="8" t="s">
        <v>75</v>
      </c>
      <c r="F4" s="8" t="s">
        <v>76</v>
      </c>
    </row>
    <row r="5" ht="27" customHeight="1" spans="1:6">
      <c r="A5" s="11" t="s">
        <v>174</v>
      </c>
      <c r="B5" s="95">
        <v>1166183.82</v>
      </c>
      <c r="C5" s="95">
        <v>2183984</v>
      </c>
      <c r="D5" s="98" t="s">
        <v>175</v>
      </c>
      <c r="E5" s="95">
        <v>1494976.55</v>
      </c>
      <c r="F5" s="95">
        <v>1588465.62</v>
      </c>
    </row>
    <row r="6" ht="27" customHeight="1" spans="1:6">
      <c r="A6" s="11" t="s">
        <v>79</v>
      </c>
      <c r="B6" s="95">
        <v>0</v>
      </c>
      <c r="C6" s="95">
        <v>0</v>
      </c>
      <c r="D6" s="100" t="s">
        <v>176</v>
      </c>
      <c r="E6" s="45">
        <v>149295.59</v>
      </c>
      <c r="F6" s="45">
        <v>200376.44</v>
      </c>
    </row>
    <row r="7" ht="27" customHeight="1" spans="1:6">
      <c r="A7" s="11" t="s">
        <v>83</v>
      </c>
      <c r="B7" s="95">
        <v>182630.31</v>
      </c>
      <c r="C7" s="95">
        <v>260000</v>
      </c>
      <c r="D7" s="108" t="s">
        <v>177</v>
      </c>
      <c r="E7" s="103">
        <v>0</v>
      </c>
      <c r="F7" s="103">
        <v>0</v>
      </c>
    </row>
    <row r="8" ht="27" customHeight="1" spans="1:6">
      <c r="A8" s="11" t="s">
        <v>166</v>
      </c>
      <c r="B8" s="95">
        <v>0</v>
      </c>
      <c r="C8" s="95">
        <v>0</v>
      </c>
      <c r="D8" s="11" t="s">
        <v>178</v>
      </c>
      <c r="E8" s="95">
        <v>0</v>
      </c>
      <c r="F8" s="95">
        <v>0</v>
      </c>
    </row>
    <row r="9" ht="27" customHeight="1" spans="1:6">
      <c r="A9" s="41" t="s">
        <v>91</v>
      </c>
      <c r="B9" s="45">
        <v>0</v>
      </c>
      <c r="C9" s="45">
        <v>0</v>
      </c>
      <c r="D9" s="41" t="s">
        <v>179</v>
      </c>
      <c r="E9" s="45">
        <v>0</v>
      </c>
      <c r="F9" s="45">
        <v>0</v>
      </c>
    </row>
    <row r="10" ht="27" customHeight="1" spans="1:6">
      <c r="A10" s="102" t="s">
        <v>167</v>
      </c>
      <c r="B10" s="103">
        <f>B5+B6+B7+B8</f>
        <v>1348814.13</v>
      </c>
      <c r="C10" s="103">
        <f>C5+C6+C7+C8</f>
        <v>2443984</v>
      </c>
      <c r="D10" s="108" t="s">
        <v>180</v>
      </c>
      <c r="E10" s="103">
        <f>E5+E7+E8+E9</f>
        <v>1494976.55</v>
      </c>
      <c r="F10" s="103">
        <f>F5+F7+F8+F9</f>
        <v>1588465.62</v>
      </c>
    </row>
    <row r="11" ht="27" customHeight="1" spans="1:6">
      <c r="A11" s="11" t="s">
        <v>168</v>
      </c>
      <c r="B11" s="95">
        <v>0</v>
      </c>
      <c r="C11" s="95">
        <v>0</v>
      </c>
      <c r="D11" s="96" t="s">
        <v>181</v>
      </c>
      <c r="E11" s="95">
        <v>0</v>
      </c>
      <c r="F11" s="95">
        <v>0</v>
      </c>
    </row>
    <row r="12" ht="27" customHeight="1" spans="1:6">
      <c r="A12" s="11" t="s">
        <v>169</v>
      </c>
      <c r="B12" s="95">
        <v>0</v>
      </c>
      <c r="C12" s="95">
        <v>0</v>
      </c>
      <c r="D12" s="96" t="s">
        <v>182</v>
      </c>
      <c r="E12" s="95">
        <v>117037.05</v>
      </c>
      <c r="F12" s="95">
        <v>58309.19</v>
      </c>
    </row>
    <row r="13" ht="27" customHeight="1" spans="1:6">
      <c r="A13" s="11" t="s">
        <v>170</v>
      </c>
      <c r="B13" s="95">
        <f t="shared" ref="B13:F13" si="0">B10+B11+B12</f>
        <v>1348814.13</v>
      </c>
      <c r="C13" s="95">
        <f>C10+C11+C12</f>
        <v>2443984</v>
      </c>
      <c r="D13" s="96" t="s">
        <v>183</v>
      </c>
      <c r="E13" s="95">
        <f>E10+E11+E12</f>
        <v>1612013.6</v>
      </c>
      <c r="F13" s="95">
        <f>F10+F11+F12</f>
        <v>1646774.81</v>
      </c>
    </row>
    <row r="14" ht="27" customHeight="1" spans="1:6">
      <c r="A14" s="12" t="s">
        <v>90</v>
      </c>
      <c r="B14" s="12" t="s">
        <v>90</v>
      </c>
      <c r="C14" s="12" t="s">
        <v>90</v>
      </c>
      <c r="D14" s="96" t="s">
        <v>184</v>
      </c>
      <c r="E14" s="104">
        <f>B13-E13</f>
        <v>-263199.47</v>
      </c>
      <c r="F14" s="104">
        <f>C13-F13</f>
        <v>797209.19</v>
      </c>
    </row>
    <row r="15" ht="27" customHeight="1" spans="1:6">
      <c r="A15" s="11" t="s">
        <v>171</v>
      </c>
      <c r="B15" s="95">
        <v>14372358.71</v>
      </c>
      <c r="C15" s="95">
        <f>E15</f>
        <v>14109159.24</v>
      </c>
      <c r="D15" s="96" t="s">
        <v>185</v>
      </c>
      <c r="E15" s="104">
        <f>B15+E14</f>
        <v>14109159.24</v>
      </c>
      <c r="F15" s="104">
        <f>C15+F14</f>
        <v>14906368.43</v>
      </c>
    </row>
    <row r="16" ht="27" customHeight="1" spans="1:6">
      <c r="A16" s="12" t="s">
        <v>107</v>
      </c>
      <c r="B16" s="95">
        <f t="shared" ref="B16:F16" si="1">B13+B15</f>
        <v>15721172.84</v>
      </c>
      <c r="C16" s="95">
        <f>C13+C15</f>
        <v>16553143.24</v>
      </c>
      <c r="D16" s="109" t="s">
        <v>107</v>
      </c>
      <c r="E16" s="104">
        <f>E13+E15</f>
        <v>15721172.84</v>
      </c>
      <c r="F16" s="104">
        <f>F13+F15</f>
        <v>16553143.24</v>
      </c>
    </row>
    <row r="17" ht="27" customHeight="1" spans="1:6">
      <c r="A17" s="110"/>
      <c r="B17" s="106"/>
      <c r="C17" s="106"/>
      <c r="D17" s="110"/>
      <c r="E17" s="106"/>
      <c r="F17" s="94" t="s">
        <v>186</v>
      </c>
    </row>
  </sheetData>
  <mergeCells count="2">
    <mergeCell ref="A1:F1"/>
    <mergeCell ref="E2:F2"/>
  </mergeCells>
  <printOptions horizontalCentered="1"/>
  <pageMargins left="0.393055555555556" right="0.393055555555556" top="0.393055555555556" bottom="0.393055555555556" header="0.511805555555556" footer="0.511805555555556"/>
  <pageSetup paperSize="9" scale="80" pageOrder="overThenDown" orientation="landscape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社保基金预算封面</vt:lpstr>
      <vt:lpstr>预算目录</vt:lpstr>
      <vt:lpstr>预算总表</vt:lpstr>
      <vt:lpstr>企业职工基本养老收支预算表</vt:lpstr>
      <vt:lpstr>城乡居民基本养老收支预算表</vt:lpstr>
      <vt:lpstr>机关事业单位基本养老收支预算表</vt:lpstr>
      <vt:lpstr>职工基本医疗收支预算表</vt:lpstr>
      <vt:lpstr>城乡居民基本医疗收支预算表</vt:lpstr>
      <vt:lpstr>工伤保险基金收支预算表</vt:lpstr>
      <vt:lpstr>失业保险基金收支预算表</vt:lpstr>
      <vt:lpstr>基本养老基础资料表</vt:lpstr>
      <vt:lpstr>基本医疗基础资料表</vt:lpstr>
      <vt:lpstr>失业工伤基础资料表</vt:lpstr>
      <vt:lpstr>Sheet14</vt:lpstr>
      <vt:lpstr>Sheet15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dcterms:created xsi:type="dcterms:W3CDTF">2020-12-28T17:30:51Z</dcterms:created>
  <dcterms:modified xsi:type="dcterms:W3CDTF">2020-12-28T19:46:55Z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